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97" activeTab="0"/>
  </bookViews>
  <sheets>
    <sheet name="使い方" sheetId="1" r:id="rId1"/>
    <sheet name="妖怪リスト" sheetId="2" r:id="rId2"/>
    <sheet name="連携" sheetId="3" r:id="rId3"/>
    <sheet name="デッキテンプレ" sheetId="4" r:id="rId4"/>
    <sheet name="デッキ1" sheetId="5" r:id="rId5"/>
    <sheet name="デッキ2" sheetId="6" r:id="rId6"/>
    <sheet name="デッキ3" sheetId="7" r:id="rId7"/>
    <sheet name="デッキ4" sheetId="8" r:id="rId8"/>
    <sheet name="デッキ5" sheetId="9" r:id="rId9"/>
    <sheet name="デッキ6" sheetId="10" r:id="rId10"/>
    <sheet name="デッキ7" sheetId="11" r:id="rId11"/>
    <sheet name="大乱闘1" sheetId="12" r:id="rId12"/>
  </sheets>
  <definedNames>
    <definedName name="_xlnm._FilterDatabase" localSheetId="1" hidden="1">'妖怪リスト'!$A$1:$T$300</definedName>
  </definedNames>
  <calcPr fullCalcOnLoad="1"/>
</workbook>
</file>

<file path=xl/sharedStrings.xml><?xml version="1.0" encoding="utf-8"?>
<sst xmlns="http://schemas.openxmlformats.org/spreadsheetml/2006/main" count="1078" uniqueCount="313">
  <si>
    <t>了法寺デッキ構築支援シート バージョン2.01</t>
  </si>
  <si>
    <t>目的</t>
  </si>
  <si>
    <t>秘連と通常連携を両立させるのを目標としてデッキを構築するときに、</t>
  </si>
  <si>
    <t>ゲーム内で行うよりも比較・検討をしやすくすることです。</t>
  </si>
  <si>
    <t>また、妖怪大乱闘でいかに低コストでタフな部隊を構築するか、の検討にも使用できます。</t>
  </si>
  <si>
    <t>使い方</t>
  </si>
  <si>
    <t>妖怪リストに、手持ちの妖怪の名前やパラメータを入力してください。</t>
  </si>
  <si>
    <t>(最初から入っているのはサンプルです。修正も可能です)</t>
  </si>
  <si>
    <t>術max、レア度、進化の欄は備考のようなものなので、空欄のままでも大丈夫です。</t>
  </si>
  <si>
    <t>信仰は、大乱闘シートで必要になります。デッキシートのみを使う場合は入力不要です。</t>
  </si>
  <si>
    <t>妖怪リストに載った妖怪は、デッキシートや大乱闘シートでプルダウンメニューから</t>
  </si>
  <si>
    <t>選ぶことができるようになります。</t>
  </si>
  <si>
    <t>出場妖怪を選ぶときは、メニューバーのウィンドウ-新しいウィンドウ を使って</t>
  </si>
  <si>
    <t>新しいウィンドウで妖怪リストシートを開いておくとやりやすいと思います。</t>
  </si>
  <si>
    <t>法力が足りない等の理由でフルメンバーにしないときは、「空き」を選んでください。</t>
  </si>
  <si>
    <t>制限事項</t>
  </si>
  <si>
    <t>光連携、闇連携の優先度は間違っている可能性があります。</t>
  </si>
  <si>
    <t>妖怪リストに同一名の妖怪が複数いると、#が若いものが優先されます。</t>
  </si>
  <si>
    <t>連携リストにはいろいろ載せていますが、静冬ノ籠までしか計算していません。</t>
  </si>
  <si>
    <t>このファイルはLibreOffice 4.1.2.3 を使って作成されました。</t>
  </si>
  <si>
    <t>ライセンス(要はnew BSDです)</t>
  </si>
  <si>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</si>
  <si>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</si>
  <si>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</si>
  <si>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</si>
  <si>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</si>
  <si>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</si>
  <si>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</si>
  <si>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</si>
  <si>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</si>
  <si>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</si>
  <si>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</si>
  <si>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</si>
  <si>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</si>
  <si>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</si>
  <si>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</si>
  <si>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</si>
  <si>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</si>
  <si>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</si>
  <si>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</si>
  <si>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</si>
  <si>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</si>
  <si>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</si>
  <si>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</si>
  <si>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</si>
  <si>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</si>
  <si>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信</t>
  </si>
  <si>
    <t>法</t>
  </si>
  <si>
    <t>攻</t>
  </si>
  <si>
    <t>防</t>
  </si>
  <si>
    <t>知</t>
  </si>
  <si>
    <t>火</t>
  </si>
  <si>
    <t>水</t>
  </si>
  <si>
    <t>風</t>
  </si>
  <si>
    <t>土</t>
  </si>
  <si>
    <t>雷</t>
  </si>
  <si>
    <t>光</t>
  </si>
  <si>
    <t>闇</t>
  </si>
  <si>
    <t>術max</t>
  </si>
  <si>
    <t>レ</t>
  </si>
  <si>
    <t>進</t>
  </si>
  <si>
    <t>画像</t>
  </si>
  <si>
    <t>跳</t>
  </si>
  <si>
    <t>強</t>
  </si>
  <si>
    <t>空き</t>
  </si>
  <si>
    <t>幽霊王</t>
  </si>
  <si>
    <t>紫</t>
  </si>
  <si>
    <t>S</t>
  </si>
  <si>
    <t>済</t>
  </si>
  <si>
    <t>小袖の手</t>
  </si>
  <si>
    <t>茜</t>
  </si>
  <si>
    <t>H</t>
  </si>
  <si>
    <t>スト</t>
  </si>
  <si>
    <t>10305003l</t>
  </si>
  <si>
    <t>ゆうれい狸</t>
  </si>
  <si>
    <t>蒼</t>
  </si>
  <si>
    <t>R</t>
  </si>
  <si>
    <t>メモリアル幽霊軍団</t>
  </si>
  <si>
    <t>青行燈</t>
  </si>
  <si>
    <t>火消婆</t>
  </si>
  <si>
    <t>しゃんしゃん火</t>
  </si>
  <si>
    <t>二口女</t>
  </si>
  <si>
    <t>人虎</t>
  </si>
  <si>
    <t>飯食い幽霊</t>
  </si>
  <si>
    <t>白虎</t>
  </si>
  <si>
    <t>玄武</t>
  </si>
  <si>
    <t>青竜</t>
  </si>
  <si>
    <t>参</t>
  </si>
  <si>
    <t>朱雀</t>
  </si>
  <si>
    <t>4ア</t>
  </si>
  <si>
    <t>蒼龍</t>
  </si>
  <si>
    <t>紅竜</t>
  </si>
  <si>
    <t>ガウリィ</t>
  </si>
  <si>
    <t>30409003l</t>
  </si>
  <si>
    <t>吉備津彦命桃太郎</t>
  </si>
  <si>
    <t>邪魔女まっち</t>
  </si>
  <si>
    <t>20409103l</t>
  </si>
  <si>
    <t>邪魔女かっち</t>
  </si>
  <si>
    <t>邪魔女ふっち</t>
  </si>
  <si>
    <t>メモリアル魔法女王軍団</t>
  </si>
  <si>
    <t>魔法少女式鬼</t>
  </si>
  <si>
    <t>魔法少女猫又姫</t>
  </si>
  <si>
    <t>不明</t>
  </si>
  <si>
    <t>魔法少女狛犬</t>
  </si>
  <si>
    <t>好機☆とろ弁天</t>
  </si>
  <si>
    <t>好機☆吉祥天みさ</t>
  </si>
  <si>
    <t>好機☆りな＆なり</t>
  </si>
  <si>
    <t>ブルマニタッラサンペ</t>
  </si>
  <si>
    <t>10306603l</t>
  </si>
  <si>
    <t>ブルマ死神</t>
  </si>
  <si>
    <t>ブルマ八咫烏</t>
  </si>
  <si>
    <t>30207003l</t>
  </si>
  <si>
    <t>ブルマ薬缶吊</t>
  </si>
  <si>
    <t>水鬼</t>
  </si>
  <si>
    <t>ハロウィン吉祥天みさ</t>
  </si>
  <si>
    <t>SS</t>
  </si>
  <si>
    <t>極</t>
  </si>
  <si>
    <t>20502000l</t>
  </si>
  <si>
    <t>ハロウィンサキュバス</t>
  </si>
  <si>
    <t>20411203l</t>
  </si>
  <si>
    <t>ハロウィンバルムンク</t>
  </si>
  <si>
    <t>楽炎ジャック・ランタン</t>
  </si>
  <si>
    <t>水着漫遊了法寺★</t>
  </si>
  <si>
    <t>水着天狗番長</t>
  </si>
  <si>
    <t>波蛇</t>
  </si>
  <si>
    <t>水着子鬼</t>
  </si>
  <si>
    <t>聖剣ガイア</t>
  </si>
  <si>
    <t>毛利勝永</t>
  </si>
  <si>
    <t>闇水虎</t>
  </si>
  <si>
    <t>闇大蛇</t>
  </si>
  <si>
    <t>博識猫娘</t>
  </si>
  <si>
    <t>浴衣送り提灯</t>
  </si>
  <si>
    <t>浴衣人魂</t>
  </si>
  <si>
    <t>バニー天火</t>
  </si>
  <si>
    <t>メモリアル月の神軍団</t>
  </si>
  <si>
    <t>しらみゆうれん</t>
  </si>
  <si>
    <t>海坊主</t>
  </si>
  <si>
    <t>光筆とろ弁天</t>
  </si>
  <si>
    <t>堕心闇鵺</t>
  </si>
  <si>
    <t>堕心闇雪女</t>
  </si>
  <si>
    <t>堕心闇蛇蠱</t>
  </si>
  <si>
    <t>メモリアル闇の軍団</t>
  </si>
  <si>
    <t>妖華槌転姫</t>
  </si>
  <si>
    <t>アイドル☆犬神</t>
  </si>
  <si>
    <t>アイドル☆貧乏神</t>
  </si>
  <si>
    <t>10307703l</t>
  </si>
  <si>
    <t>アイドル☆送り提灯</t>
  </si>
  <si>
    <t>邪偶像三味長老</t>
  </si>
  <si>
    <t>猿蟹合戦</t>
  </si>
  <si>
    <t>四天王増長天</t>
  </si>
  <si>
    <t>覚</t>
  </si>
  <si>
    <t>麗らかとろ弁天</t>
  </si>
  <si>
    <t>仙狸</t>
  </si>
  <si>
    <t>20405203l</t>
  </si>
  <si>
    <t>一寸法師</t>
  </si>
  <si>
    <t>神社姫</t>
  </si>
  <si>
    <t>ひだる神</t>
  </si>
  <si>
    <t>女天狗</t>
  </si>
  <si>
    <t>八咫烏</t>
  </si>
  <si>
    <t>疫病神</t>
  </si>
  <si>
    <t>制服死神</t>
  </si>
  <si>
    <t>海海女</t>
  </si>
  <si>
    <t>トイレの花子さん</t>
  </si>
  <si>
    <t>おんぶおばけ</t>
  </si>
  <si>
    <t>青女房</t>
  </si>
  <si>
    <t>金太郎</t>
  </si>
  <si>
    <t>狒々</t>
  </si>
  <si>
    <t>払子守</t>
  </si>
  <si>
    <t>雷光姫</t>
  </si>
  <si>
    <t>獏</t>
  </si>
  <si>
    <t>おとろし</t>
  </si>
  <si>
    <t>水母娘娘</t>
  </si>
  <si>
    <t>一周年♪ようこそ了法寺へ</t>
  </si>
  <si>
    <t>3ア</t>
  </si>
  <si>
    <t>清姫</t>
  </si>
  <si>
    <t>甘酒婆</t>
  </si>
  <si>
    <t>そろばん坊主</t>
  </si>
  <si>
    <t>おキツネりな</t>
  </si>
  <si>
    <t>座敷童子</t>
  </si>
  <si>
    <t>因幡の白兎</t>
  </si>
  <si>
    <t>金魚の幽霊</t>
  </si>
  <si>
    <t>鬼火</t>
  </si>
  <si>
    <t>おんぶおばけ2</t>
  </si>
  <si>
    <t>陰火</t>
  </si>
  <si>
    <t>長面妖女</t>
  </si>
  <si>
    <t>猿神</t>
  </si>
  <si>
    <t>はらだし</t>
  </si>
  <si>
    <t>骸骨</t>
  </si>
  <si>
    <t>川姫</t>
  </si>
  <si>
    <t>一本足</t>
  </si>
  <si>
    <t>影女</t>
  </si>
  <si>
    <t>亀姫</t>
  </si>
  <si>
    <t>野鉄砲</t>
  </si>
  <si>
    <t>経凛々</t>
  </si>
  <si>
    <t>霊刃子狐丸</t>
  </si>
  <si>
    <t>百々目鬼</t>
  </si>
  <si>
    <t>雲外鏡</t>
  </si>
  <si>
    <t>甘酒婆2</t>
  </si>
  <si>
    <t>置いてけ堀</t>
  </si>
  <si>
    <t>ニコニコとろ弁天</t>
  </si>
  <si>
    <t>猫神</t>
  </si>
  <si>
    <t>青坊主</t>
  </si>
  <si>
    <t>木綿ひき婆</t>
  </si>
  <si>
    <t>烏天狗</t>
  </si>
  <si>
    <t>見越し入道</t>
  </si>
  <si>
    <t>N</t>
  </si>
  <si>
    <t>洗濯狐</t>
  </si>
  <si>
    <t>不知火</t>
  </si>
  <si>
    <t>火8</t>
  </si>
  <si>
    <t>水8</t>
  </si>
  <si>
    <t>風8</t>
  </si>
  <si>
    <t>土8</t>
  </si>
  <si>
    <t>雷8</t>
  </si>
  <si>
    <t>光8</t>
  </si>
  <si>
    <t>闇8</t>
  </si>
  <si>
    <t>味+</t>
  </si>
  <si>
    <t>敵-</t>
  </si>
  <si>
    <t>遍く絶光の御加護</t>
  </si>
  <si>
    <t>深き絶闇の無秩序</t>
  </si>
  <si>
    <t xml:space="preserve">遍く光の御加護 </t>
  </si>
  <si>
    <t>深き闇の無秩序</t>
  </si>
  <si>
    <t>光○超抱守</t>
  </si>
  <si>
    <t>闇○超侵壊</t>
  </si>
  <si>
    <t>森羅万象ノ理</t>
  </si>
  <si>
    <t xml:space="preserve">光◯抱守 </t>
  </si>
  <si>
    <t>闇○侵壊</t>
  </si>
  <si>
    <t xml:space="preserve">宝春ノ光歌 </t>
  </si>
  <si>
    <t xml:space="preserve">雅夏ノ光祭 </t>
  </si>
  <si>
    <t xml:space="preserve">深秋ノ光訪 </t>
  </si>
  <si>
    <t xml:space="preserve">静冬ノ光籠 </t>
  </si>
  <si>
    <t xml:space="preserve">宝春ノ闇歌 </t>
  </si>
  <si>
    <t xml:space="preserve">雅夏ノ闇祭 </t>
  </si>
  <si>
    <t xml:space="preserve">深秋ノ闇訪 </t>
  </si>
  <si>
    <t xml:space="preserve">静冬ノ闇籠 </t>
  </si>
  <si>
    <t xml:space="preserve">天光神来波 </t>
  </si>
  <si>
    <t xml:space="preserve">暗闇神乱波 </t>
  </si>
  <si>
    <t>四季繚乱之極</t>
  </si>
  <si>
    <t>四季満来之極</t>
  </si>
  <si>
    <t xml:space="preserve">光◯守 </t>
  </si>
  <si>
    <t xml:space="preserve">闇◯壊 </t>
  </si>
  <si>
    <t xml:space="preserve">天光調波 </t>
  </si>
  <si>
    <t xml:space="preserve">暗闇乱波 </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</si>
  <si>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</si>
  <si>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</si>
  <si>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</si>
  <si>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</si>
  <si>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</si>
  <si>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</si>
  <si>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</si>
  <si>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</si>
  <si>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</si>
  <si>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</si>
  <si>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</si>
  <si>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</si>
  <si>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</si>
  <si>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</si>
  <si>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</si>
  <si>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</si>
  <si>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</si>
  <si>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</si>
  <si>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</si>
  <si>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</si>
  <si>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</si>
  <si>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</si>
  <si>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</si>
  <si>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</si>
  <si>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合計+大・副将効果</t>
  </si>
  <si>
    <t>↓任意入力欄</t>
  </si>
  <si>
    <t>発動</t>
  </si>
  <si>
    <t>説明</t>
  </si>
  <si>
    <t>このシートでユーザ入力が可能なのは</t>
  </si>
  <si>
    <t>出場妖怪、大将、副将のセルだけです。</t>
  </si>
  <si>
    <t>あとは自動計算されます。</t>
  </si>
  <si>
    <t>大将・副将のセルは、1を書くと有効に</t>
  </si>
  <si>
    <t>なります。</t>
  </si>
  <si>
    <t>別のデッキを作りたい場合は</t>
  </si>
  <si>
    <t>このシートをコピーしてください。</t>
  </si>
  <si>
    <t>幽霊王トリオ</t>
  </si>
  <si>
    <t>火消婆トリオ</t>
  </si>
  <si>
    <t>ガウリィ+桃太郎</t>
  </si>
  <si>
    <t>二口女トリオ</t>
  </si>
  <si>
    <t>ぶるま</t>
  </si>
  <si>
    <t>四神</t>
  </si>
  <si>
    <t>はぴはぴハロ</t>
  </si>
  <si>
    <t>攻70%用</t>
  </si>
  <si>
    <t>超疼くんだぁぁ！</t>
  </si>
  <si>
    <t>防70%</t>
  </si>
  <si>
    <t>防御用</t>
  </si>
  <si>
    <t>ハロウィンみさ+サキュ</t>
  </si>
  <si>
    <t>攻撃用</t>
  </si>
  <si>
    <t>運命の出会い</t>
  </si>
  <si>
    <t>本陣</t>
  </si>
  <si>
    <t>信仰</t>
  </si>
  <si>
    <t>合計</t>
  </si>
  <si>
    <t>HP</t>
  </si>
  <si>
    <t>総攻</t>
  </si>
  <si>
    <t>行動順</t>
  </si>
  <si>
    <t>なし</t>
  </si>
  <si>
    <t>一番隊</t>
  </si>
  <si>
    <t>一～九番隊の数値は「攻めの陣」を選んだときのものです。</t>
  </si>
  <si>
    <t>二番隊</t>
  </si>
  <si>
    <t>1の位の数値はゲーム内と一致しません。大体の目安と考えてください。</t>
  </si>
  <si>
    <t>三番隊</t>
  </si>
  <si>
    <t>四番隊</t>
  </si>
  <si>
    <t>このシートを修正する前に、あらかじめ「妖怪リスト」シートにて</t>
  </si>
  <si>
    <t>五番隊</t>
  </si>
  <si>
    <t>法力の降順でソート、信仰の昇順でソート、をこの順で行っておくと</t>
  </si>
  <si>
    <t>六番隊</t>
  </si>
  <si>
    <t>妖怪を選びやすくなります。</t>
  </si>
  <si>
    <t>七番隊</t>
  </si>
  <si>
    <t>(元の順に戻したいときは、#の昇順でソートしてください)</t>
  </si>
  <si>
    <t>八番隊</t>
  </si>
  <si>
    <t>九番隊</t>
  </si>
</sst>
</file>

<file path=xl/styles.xml><?xml version="1.0" encoding="utf-8"?>
<styleSheet xmlns="http://schemas.openxmlformats.org/spreadsheetml/2006/main">
  <numFmts count="3">
    <numFmt numFmtId="164" formatCode="GENERAL"/>
    <numFmt numFmtId="165" formatCode="@"/>
    <numFmt numFmtId="166" formatCode="0"/>
  </numFmts>
  <fonts count="7">
    <font>
      <sz val="10"/>
      <name val="ＭＳ Ｐゴシック"/>
      <family val="2"/>
    </font>
    <font>
      <sz val="10"/>
      <name val="Arial"/>
      <family val="0"/>
    </font>
    <font>
      <sz val="10"/>
      <name val="ＭＳ ゴシック"/>
      <family val="3"/>
    </font>
    <font>
      <sz val="10"/>
      <color indexed="10"/>
      <name val="ＭＳ ゴシック"/>
      <family val="3"/>
    </font>
    <font>
      <sz val="10"/>
      <color indexed="12"/>
      <name val="ＭＳ ゴシック"/>
      <family val="3"/>
    </font>
    <font>
      <sz val="10"/>
      <color indexed="20"/>
      <name val="ＭＳ ゴシック"/>
      <family val="3"/>
    </font>
    <font>
      <b/>
      <sz val="10"/>
      <name val="ＭＳ ゴシック"/>
      <family val="3"/>
    </font>
  </fonts>
  <fills count="10">
    <fill>
      <patternFill/>
    </fill>
    <fill>
      <patternFill patternType="gray125"/>
    </fill>
    <fill>
      <patternFill patternType="solid">
        <fgColor indexed="50"/>
        <bgColor indexed="64"/>
      </patternFill>
    </fill>
    <fill>
      <patternFill patternType="solid">
        <fgColor indexed="29"/>
        <bgColor indexed="64"/>
      </patternFill>
    </fill>
    <fill>
      <patternFill patternType="solid">
        <fgColor indexed="47"/>
        <bgColor indexed="64"/>
      </patternFill>
    </fill>
    <fill>
      <patternFill patternType="solid">
        <fgColor indexed="41"/>
        <bgColor indexed="64"/>
      </patternFill>
    </fill>
    <fill>
      <patternFill patternType="solid">
        <fgColor indexed="2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xf numFmtId="165" fontId="3" fillId="0" borderId="0" applyFill="0" applyBorder="0" applyAlignment="0" applyProtection="0"/>
    <xf numFmtId="165" fontId="4" fillId="0" borderId="0" applyFill="0" applyBorder="0" applyAlignment="0" applyProtection="0"/>
    <xf numFmtId="165" fontId="5" fillId="0" borderId="0" applyFill="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cellStyleXfs>
  <cellXfs count="28">
    <xf numFmtId="164" fontId="0" fillId="0" borderId="0" xfId="0" applyAlignment="1">
      <alignment/>
    </xf>
    <xf numFmtId="164" fontId="2" fillId="0" borderId="0" xfId="0" applyFont="1" applyAlignment="1">
      <alignment/>
    </xf>
    <xf numFmtId="164" fontId="6" fillId="0" borderId="0" xfId="0" applyFont="1" applyAlignment="1">
      <alignment/>
    </xf>
    <xf numFmtId="164" fontId="2" fillId="8" borderId="1" xfId="0" applyFont="1" applyFill="1" applyBorder="1" applyAlignment="1">
      <alignment/>
    </xf>
    <xf numFmtId="164" fontId="2" fillId="0" borderId="0" xfId="0" applyFont="1" applyBorder="1" applyAlignment="1" applyProtection="1">
      <alignment/>
      <protection locked="0"/>
    </xf>
    <xf numFmtId="164" fontId="2" fillId="0" borderId="0" xfId="0" applyFont="1" applyBorder="1" applyAlignment="1" applyProtection="1">
      <alignment/>
      <protection locked="0"/>
    </xf>
    <xf numFmtId="164" fontId="2" fillId="0" borderId="0" xfId="0" applyFont="1" applyBorder="1" applyAlignment="1" applyProtection="1">
      <alignment vertical="center" wrapText="1"/>
      <protection locked="0"/>
    </xf>
    <xf numFmtId="164" fontId="2" fillId="0" borderId="0" xfId="0" applyFont="1" applyBorder="1" applyAlignment="1">
      <alignment/>
    </xf>
    <xf numFmtId="164" fontId="2" fillId="0" borderId="0" xfId="0" applyFont="1" applyAlignment="1">
      <alignment horizontal="left"/>
    </xf>
    <xf numFmtId="164" fontId="2" fillId="8" borderId="0" xfId="0" applyFont="1" applyFill="1" applyAlignment="1">
      <alignment horizontal="left"/>
    </xf>
    <xf numFmtId="164" fontId="2" fillId="8" borderId="0" xfId="0" applyFont="1" applyFill="1" applyAlignment="1">
      <alignment/>
    </xf>
    <xf numFmtId="164" fontId="2" fillId="0" borderId="0" xfId="0" applyFont="1" applyAlignment="1">
      <alignment horizontal="left" vertical="center"/>
    </xf>
    <xf numFmtId="164" fontId="2" fillId="0" borderId="0" xfId="0" applyFont="1" applyAlignment="1">
      <alignment horizontal="right"/>
    </xf>
    <xf numFmtId="164" fontId="2" fillId="0" borderId="0" xfId="0" applyFont="1" applyAlignment="1">
      <alignment wrapText="1"/>
    </xf>
    <xf numFmtId="164" fontId="0" fillId="0" borderId="0" xfId="0" applyFont="1" applyAlignment="1">
      <alignment wrapText="1"/>
    </xf>
    <xf numFmtId="164" fontId="2" fillId="0" borderId="0" xfId="0" applyFont="1" applyAlignment="1">
      <alignment horizontal="right" wrapText="1"/>
    </xf>
    <xf numFmtId="164" fontId="2" fillId="9" borderId="0" xfId="0" applyFont="1" applyFill="1" applyAlignment="1" applyProtection="1">
      <alignment/>
      <protection locked="0"/>
    </xf>
    <xf numFmtId="164" fontId="2" fillId="0" borderId="2" xfId="0" applyFont="1" applyBorder="1" applyAlignment="1">
      <alignment/>
    </xf>
    <xf numFmtId="164" fontId="2" fillId="9" borderId="3" xfId="0" applyFont="1" applyFill="1" applyBorder="1" applyAlignment="1">
      <alignment/>
    </xf>
    <xf numFmtId="164" fontId="2" fillId="9" borderId="0" xfId="0" applyFont="1" applyFill="1" applyAlignment="1">
      <alignment horizontal="right" vertical="center"/>
    </xf>
    <xf numFmtId="164" fontId="2" fillId="9" borderId="0" xfId="0" applyFont="1" applyFill="1" applyAlignment="1">
      <alignment/>
    </xf>
    <xf numFmtId="164" fontId="2" fillId="9" borderId="4" xfId="0" applyFont="1" applyFill="1" applyBorder="1" applyAlignment="1">
      <alignment/>
    </xf>
    <xf numFmtId="164" fontId="2" fillId="9" borderId="5" xfId="0" applyFont="1" applyFill="1" applyBorder="1" applyAlignment="1">
      <alignment/>
    </xf>
    <xf numFmtId="164" fontId="2" fillId="0" borderId="0" xfId="0" applyFont="1" applyAlignment="1">
      <alignment vertical="center"/>
    </xf>
    <xf numFmtId="164" fontId="2" fillId="0" borderId="0" xfId="0" applyFont="1" applyFill="1" applyAlignment="1" applyProtection="1">
      <alignment horizontal="center" vertical="center"/>
      <protection locked="0"/>
    </xf>
    <xf numFmtId="164" fontId="2" fillId="0" borderId="0" xfId="0" applyFont="1" applyFill="1" applyAlignment="1" applyProtection="1">
      <alignment/>
      <protection locked="0"/>
    </xf>
    <xf numFmtId="164" fontId="2" fillId="0" borderId="0" xfId="0" applyFont="1" applyFill="1" applyAlignment="1" applyProtection="1">
      <alignment vertical="center"/>
      <protection locked="0"/>
    </xf>
    <xf numFmtId="166" fontId="2" fillId="0" borderId="0" xfId="0" applyNumberFormat="1" applyFont="1" applyAlignment="1">
      <alignment/>
    </xf>
  </cellXfs>
  <cellStyles count="16">
    <cellStyle name="Normal" xfId="0"/>
    <cellStyle name="Comma" xfId="15"/>
    <cellStyle name="Comma [0]" xfId="16"/>
    <cellStyle name="Currency" xfId="17"/>
    <cellStyle name="Currency [0]" xfId="18"/>
    <cellStyle name="Percent" xfId="19"/>
    <cellStyle name="無題1" xfId="20"/>
    <cellStyle name="背景色変更" xfId="21"/>
    <cellStyle name="信仰が茜" xfId="22"/>
    <cellStyle name="信仰が蒼" xfId="23"/>
    <cellStyle name="信仰が紫" xfId="24"/>
    <cellStyle name="背景赤" xfId="25"/>
    <cellStyle name="茜色" xfId="26"/>
    <cellStyle name="蒼色" xfId="27"/>
    <cellStyle name="紫色" xfId="28"/>
    <cellStyle name="薄紫色" xfId="29"/>
  </cellStyles>
  <dxfs count="4">
    <dxf>
      <fill>
        <patternFill patternType="solid">
          <fgColor rgb="FFC0C0C0"/>
          <bgColor rgb="FFFFCC99"/>
        </patternFill>
      </fill>
      <border/>
    </dxf>
    <dxf>
      <fill>
        <patternFill patternType="solid">
          <fgColor rgb="FFE6E6FF"/>
          <bgColor rgb="FFCFE7F5"/>
        </patternFill>
      </fill>
      <border/>
    </dxf>
    <dxf>
      <fill>
        <patternFill patternType="solid">
          <fgColor rgb="FFCFE7F5"/>
          <bgColor rgb="FFE6E6FF"/>
        </patternFill>
      </fill>
      <border/>
    </dxf>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tabSelected="1" workbookViewId="0" topLeftCell="A1">
      <selection activeCell="A2" sqref="A2"/>
    </sheetView>
  </sheetViews>
  <sheetFormatPr defaultColWidth="13.7109375" defaultRowHeight="12"/>
  <cols>
    <col min="1" max="1" width="91.421875" style="1" customWidth="1"/>
    <col min="2" max="16384" width="12.8515625" style="1" customWidth="1"/>
  </cols>
  <sheetData>
    <row r="1" ht="12.75">
      <c r="A1" s="2" t="s">
        <v>0</v>
      </c>
    </row>
    <row r="2" ht="12.75">
      <c r="A2" s="2"/>
    </row>
    <row r="3" ht="12.75">
      <c r="A3" s="2" t="s">
        <v>1</v>
      </c>
    </row>
    <row r="4" ht="12.75">
      <c r="A4" s="1" t="s">
        <v>2</v>
      </c>
    </row>
    <row r="5" ht="12.75">
      <c r="A5" s="1" t="s">
        <v>3</v>
      </c>
    </row>
    <row r="6" ht="12.75">
      <c r="A6" s="1" t="s">
        <v>4</v>
      </c>
    </row>
    <row r="8" ht="12.75">
      <c r="A8" s="2" t="s">
        <v>5</v>
      </c>
    </row>
    <row r="9" ht="12.75">
      <c r="A9" s="1" t="s">
        <v>6</v>
      </c>
    </row>
    <row r="10" ht="12.75">
      <c r="A10" s="1" t="s">
        <v>7</v>
      </c>
    </row>
    <row r="12" ht="12.75">
      <c r="A12" s="1" t="s">
        <v>8</v>
      </c>
    </row>
    <row r="13" ht="12.75">
      <c r="A13" s="1" t="s">
        <v>9</v>
      </c>
    </row>
    <row r="15" ht="12.75">
      <c r="A15" s="1" t="s">
        <v>10</v>
      </c>
    </row>
    <row r="16" ht="12.75">
      <c r="A16" s="1" t="s">
        <v>11</v>
      </c>
    </row>
    <row r="18" ht="12.75">
      <c r="A18" s="1" t="s">
        <v>12</v>
      </c>
    </row>
    <row r="19" ht="12.75">
      <c r="A19" s="1" t="s">
        <v>13</v>
      </c>
    </row>
    <row r="21" ht="12.75">
      <c r="A21" s="1" t="s">
        <v>14</v>
      </c>
    </row>
    <row r="23" ht="12.75">
      <c r="A23" s="2" t="s">
        <v>15</v>
      </c>
    </row>
    <row r="24" ht="12.75">
      <c r="A24" s="1" t="s">
        <v>16</v>
      </c>
    </row>
    <row r="26" ht="12.75">
      <c r="A26" s="1" t="s">
        <v>17</v>
      </c>
    </row>
    <row r="28" ht="12.75">
      <c r="A28" s="1" t="s">
        <v>18</v>
      </c>
    </row>
    <row r="30" ht="12.75">
      <c r="A30" s="1" t="s">
        <v>19</v>
      </c>
    </row>
    <row r="32" ht="12.75">
      <c r="A32" s="2" t="s">
        <v>20</v>
      </c>
    </row>
    <row r="33" ht="12.75">
      <c r="A33" s="1" t="s">
        <v>21</v>
      </c>
    </row>
    <row r="34" ht="12.75">
      <c r="A34" s="1" t="s">
        <v>22</v>
      </c>
    </row>
    <row r="36" ht="12.75">
      <c r="A36" s="1" t="s">
        <v>23</v>
      </c>
    </row>
    <row r="37" ht="12.75">
      <c r="A37" s="1" t="s">
        <v>24</v>
      </c>
    </row>
    <row r="39" ht="12.75">
      <c r="A39" s="1" t="s">
        <v>25</v>
      </c>
    </row>
    <row r="40" ht="12.75">
      <c r="A40" s="1" t="s">
        <v>26</v>
      </c>
    </row>
    <row r="41" ht="12.75">
      <c r="A41" s="1" t="s">
        <v>27</v>
      </c>
    </row>
    <row r="42" ht="12.75">
      <c r="A42" s="1" t="s">
        <v>28</v>
      </c>
    </row>
    <row r="43" ht="12.75">
      <c r="A43" s="1" t="s">
        <v>29</v>
      </c>
    </row>
    <row r="44" ht="12.75">
      <c r="A44" s="1" t="s">
        <v>30</v>
      </c>
    </row>
    <row r="45" ht="12.75">
      <c r="A45" s="1" t="s">
        <v>31</v>
      </c>
    </row>
    <row r="46" ht="12.75">
      <c r="A46" s="1" t="s">
        <v>32</v>
      </c>
    </row>
    <row r="48" ht="12.75">
      <c r="A48" s="1" t="s">
        <v>33</v>
      </c>
    </row>
    <row r="49" ht="12.75">
      <c r="A49" s="1" t="s">
        <v>34</v>
      </c>
    </row>
    <row r="50" ht="12.75">
      <c r="A50" s="1" t="s">
        <v>35</v>
      </c>
    </row>
    <row r="51" ht="12.75">
      <c r="A51" s="1" t="s">
        <v>36</v>
      </c>
    </row>
    <row r="52" ht="12.75">
      <c r="A52" s="1" t="s">
        <v>37</v>
      </c>
    </row>
    <row r="53" ht="12.75">
      <c r="A53" s="1" t="s">
        <v>38</v>
      </c>
    </row>
    <row r="54" ht="12.75">
      <c r="A54" s="1" t="s">
        <v>39</v>
      </c>
    </row>
    <row r="55" ht="12.75">
      <c r="A55" s="1" t="s">
        <v>40</v>
      </c>
    </row>
    <row r="56" ht="12.75">
      <c r="A56" s="1" t="s">
        <v>41</v>
      </c>
    </row>
    <row r="57" ht="12.75">
      <c r="A57" s="1" t="s">
        <v>42</v>
      </c>
    </row>
    <row r="58" ht="12.75">
      <c r="A58" s="1"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70"/>
  <headerFooter alignWithMargins="0">
    <oddHeader>&amp;C&amp;"Arial,標準"&amp;A</oddHeader>
    <oddFooter>&amp;C&amp;"Arial,標準"ページ &amp;P</oddFooter>
  </headerFooter>
</worksheet>
</file>

<file path=xl/worksheets/sheet10.xml><?xml version="1.0" encoding="utf-8"?>
<worksheet xmlns="http://schemas.openxmlformats.org/spreadsheetml/2006/main" xmlns:r="http://schemas.openxmlformats.org/officeDocument/2006/relationships">
  <dimension ref="A1:U49"/>
  <sheetViews>
    <sheetView workbookViewId="0" topLeftCell="A1">
      <selection activeCell="N60" sqref="N60"/>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118</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130</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132</v>
      </c>
      <c r="B8" s="1">
        <f>MATCH(A8,'妖怪リスト'!B$2:B$300,0)</f>
        <v>66</v>
      </c>
      <c r="C8" s="1">
        <f>INDEX('妖怪リスト'!D$2:D$300,$B8,1)</f>
        <v>21</v>
      </c>
      <c r="D8" s="1">
        <f>INDEX('妖怪リスト'!E$2:E$300,$B8,1)</f>
        <v>8709</v>
      </c>
      <c r="E8" s="1">
        <f>INDEX('妖怪リスト'!F$2:F$300,$B8,1)</f>
        <v>8554</v>
      </c>
      <c r="F8" s="1">
        <f>INDEX('妖怪リスト'!G$2:G$300,$B8,1)</f>
        <v>8649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7</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126</v>
      </c>
      <c r="B9" s="1">
        <f>MATCH(A9,'妖怪リスト'!B$2:B$300,0)</f>
        <v>58</v>
      </c>
      <c r="C9" s="1">
        <f>INDEX('妖怪リスト'!D$2:D$300,$B9,1)</f>
        <v>21</v>
      </c>
      <c r="D9" s="1">
        <f>INDEX('妖怪リスト'!E$2:E$300,$B9,1)</f>
        <v>9478</v>
      </c>
      <c r="E9" s="1">
        <f>INDEX('妖怪リスト'!F$2:F$300,$B9,1)</f>
        <v>8612</v>
      </c>
      <c r="F9" s="1">
        <f>INDEX('妖怪リスト'!G$2:G$300,$B9,1)</f>
        <v>6598</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6</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101</v>
      </c>
      <c r="B10" s="1">
        <f>MATCH(A10,'妖怪リスト'!B$2:B$300,0)</f>
        <v>34</v>
      </c>
      <c r="C10" s="1">
        <f>INDEX('妖怪リスト'!D$2:D$300,$B10,1)</f>
        <v>19</v>
      </c>
      <c r="D10" s="1">
        <f>INDEX('妖怪リスト'!E$2:E$300,$B10,1)</f>
        <v>9192</v>
      </c>
      <c r="E10" s="1">
        <f>INDEX('妖怪リスト'!F$2:F$300,$B10,1)</f>
        <v>8873</v>
      </c>
      <c r="F10" s="1">
        <f>INDEX('妖怪リスト'!G$2:G$300,$B10,1)</f>
        <v>7702</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8</v>
      </c>
      <c r="L10" s="1">
        <f>IF(INDEX('妖怪リスト'!M$2:M$300,$B10,1)&gt;0,INDEX('妖怪リスト'!M$2:M$300,$B10,1),"")</f>
      </c>
      <c r="M10" s="1">
        <f>IF(INDEX('妖怪リスト'!N$2:N$300,$B10,1)&gt;0,INDEX('妖怪リスト'!N$2:N$300,$B10,1),"")</f>
      </c>
      <c r="N10" s="16"/>
      <c r="O10" s="16"/>
      <c r="P10"/>
    </row>
    <row r="11" spans="1:16" ht="12.75">
      <c r="A11" s="16" t="s">
        <v>91</v>
      </c>
      <c r="B11" s="1">
        <f>MATCH(A11,'妖怪リスト'!B$2:B$300,0)</f>
        <v>21</v>
      </c>
      <c r="C11" s="1">
        <f>INDEX('妖怪リスト'!D$2:D$300,$B11,1)</f>
        <v>17</v>
      </c>
      <c r="D11" s="1">
        <f>INDEX('妖怪リスト'!E$2:E$300,$B11,1)</f>
        <v>8231</v>
      </c>
      <c r="E11" s="1">
        <f>INDEX('妖怪リスト'!F$2:F$300,$B11,1)</f>
        <v>7663</v>
      </c>
      <c r="F11" s="1">
        <f>INDEX('妖怪リスト'!G$2:G$300,$B11,1)</f>
        <v>6941</v>
      </c>
      <c r="G11" s="1">
        <f>IF(INDEX('妖怪リスト'!H$2:H$300,$B11,1)&gt;0,INDEX('妖怪リスト'!H$2:H$300,$B11,1),"")</f>
        <v>8</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199</v>
      </c>
      <c r="D12" s="17">
        <f>SUM(D2:D11)+INT((D2*$N2+D3*$N3+D4*$N4+D5*$N5+D6*$N6+D7*$N7+D8*$N8+D9*$N9+D10*$N10+D11*$N11)*0.5)</f>
        <v>87905</v>
      </c>
      <c r="E12" s="17">
        <f>SUM(E2:E11)+INT((E2*$N2+E3*$N3+E4*$N4+E5*$N5+E6*$N6+E7*$N7+E8*$N8+E9*$N9+E10*$N10+E11*$N11)*0.5)</f>
        <v>84469</v>
      </c>
      <c r="F12" s="17">
        <f>SUM(F2:F11)+INT((F2*$O2+F3*$O3+F4*$O4+F5*$O5+F6*$O6+F7*$O7+F8*$O8+F9*$O9+F10*$O10+F11*$O11)*0.5)</f>
        <v>78286</v>
      </c>
      <c r="G12" s="17">
        <f>SUM(G2:G11)</f>
        <v>8</v>
      </c>
      <c r="H12" s="17">
        <f>SUM(H2:H11)</f>
        <v>10</v>
      </c>
      <c r="I12" s="17">
        <f>SUM(I2:I11)</f>
        <v>8</v>
      </c>
      <c r="J12" s="17">
        <f>SUM(J2:J11)</f>
        <v>13</v>
      </c>
      <c r="K12" s="17">
        <f>SUM(K2:K11)</f>
        <v>15</v>
      </c>
      <c r="L12" s="17">
        <f>SUM(L2:L11)</f>
        <v>0</v>
      </c>
      <c r="M12" s="17">
        <f>SUM(M2:M11)</f>
        <v>15</v>
      </c>
    </row>
    <row r="14" spans="1:15" ht="12.75">
      <c r="A14" s="1" t="s">
        <v>267</v>
      </c>
      <c r="C14"/>
      <c r="N14" s="1" t="s">
        <v>215</v>
      </c>
      <c r="O14" s="1" t="s">
        <v>216</v>
      </c>
    </row>
    <row r="15" spans="1:15" ht="12.75">
      <c r="A15" s="18" t="s">
        <v>287</v>
      </c>
      <c r="C15" s="19" t="s">
        <v>288</v>
      </c>
      <c r="D15" s="19"/>
      <c r="E15" s="19"/>
      <c r="F15" s="19"/>
      <c r="G15" s="19"/>
      <c r="H15" s="19"/>
      <c r="I15" s="19"/>
      <c r="J15" s="19"/>
      <c r="K15" s="19"/>
      <c r="L15" s="19"/>
      <c r="M15" s="19"/>
      <c r="N15" s="20"/>
      <c r="O15" s="20">
        <v>25</v>
      </c>
    </row>
    <row r="16" spans="1:15" ht="12.75">
      <c r="A16" s="21"/>
      <c r="C16" s="19" t="s">
        <v>285</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8</v>
      </c>
      <c r="H20" s="1">
        <f>H12</f>
        <v>10</v>
      </c>
      <c r="I20" s="1">
        <f>I12</f>
        <v>8</v>
      </c>
      <c r="J20" s="1">
        <f>J12</f>
        <v>13</v>
      </c>
      <c r="K20" s="1">
        <f>K12</f>
        <v>15</v>
      </c>
      <c r="L20" s="1">
        <f>L12</f>
        <v>0</v>
      </c>
      <c r="M20" s="1">
        <f>M12</f>
        <v>15</v>
      </c>
      <c r="N20"/>
      <c r="O20"/>
    </row>
    <row r="21" spans="1:17" ht="12.75">
      <c r="A21" s="23" t="s">
        <v>269</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13</v>
      </c>
      <c r="K21" s="1">
        <f>K20-$Q21*'連携'!H2-$R21*'連携'!P2-$S21*'連携'!X2-$T21*'連携'!AF2-$U21*'連携'!AN2</f>
        <v>15</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0</v>
      </c>
      <c r="J22" s="1">
        <f>J21-$Q22*'連携'!G3-$R22*'連携'!O3-$S22*'連携'!W3-$T22*'連携'!AE3-$U22*'連携'!AM3</f>
        <v>5</v>
      </c>
      <c r="K22" s="1">
        <f>K21-$Q22*'連携'!H3-$R22*'連携'!P3-$S22*'連携'!X3-$T22*'連携'!AF3-$U22*'連携'!AN3</f>
        <v>7</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271</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0</v>
      </c>
      <c r="J23" s="1">
        <f>J22-$Q23*'連携'!G4-$R23*'連携'!O4-$S23*'連携'!W4-$T23*'連携'!AE4-$U23*'連携'!AM4</f>
        <v>5</v>
      </c>
      <c r="K23" s="1">
        <f>K22-$Q23*'連携'!H4-$R23*'連携'!P4-$S23*'連携'!X4-$T23*'連携'!AF4-$U23*'連携'!AN4</f>
        <v>7</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5</v>
      </c>
      <c r="K24" s="1">
        <f>K23-$Q24*'連携'!H5-$R24*'連携'!P5-$S24*'連携'!X5-$T24*'連携'!AF5-$U24*'連携'!AN5</f>
        <v>7</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5</v>
      </c>
      <c r="K25" s="1">
        <f>K24-$Q25*'連携'!H6-$R25*'連携'!P6-$S25*'連携'!X6-$T25*'連携'!AF6-$U25*'連携'!AN6</f>
        <v>7</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5</v>
      </c>
      <c r="K26" s="1">
        <f>K25-$Q26*'連携'!H7-$R26*'連携'!P7-$S26*'連携'!X7-$T26*'連携'!AF7-$U26*'連携'!AN7</f>
        <v>7</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5</v>
      </c>
      <c r="K27" s="1">
        <f>K26-$Q27*'連携'!H8-$R27*'連携'!P8-$S27*'連携'!X8-$T27*'連携'!AF8-$U27*'連携'!AN8</f>
        <v>7</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5</v>
      </c>
      <c r="K28" s="1">
        <f>K27-$Q28*'連携'!H9-$R28*'連携'!P9-$S28*'連携'!X9-$T28*'連携'!AF9-$U28*'連携'!AN9</f>
        <v>7</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5</v>
      </c>
      <c r="K29" s="1">
        <f>K28-$Q29*'連携'!H10-$R29*'連携'!P10-$S29*'連携'!X10-$T29*'連携'!AF10-$U29*'連携'!AN10</f>
        <v>7</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5</v>
      </c>
      <c r="K30" s="1">
        <f>K29-$Q30*'連携'!H11-$R30*'連携'!P11-$S30*'連携'!X11-$T30*'連携'!AF11-$U30*'連携'!AN11</f>
        <v>7</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5</v>
      </c>
      <c r="K31" s="1">
        <f>K30-$Q31*'連携'!H12-$R31*'連携'!P12-$S31*'連携'!X12-$T31*'連携'!AF12-$U31*'連携'!AN12</f>
        <v>7</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5</v>
      </c>
      <c r="K32" s="1">
        <f>K31-$Q32*'連携'!H13-$R32*'連携'!P13-$S32*'連携'!X13-$T32*'連携'!AF13-$U32*'連携'!AN13</f>
        <v>7</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5</v>
      </c>
      <c r="K33" s="1">
        <f>K32-$Q33*'連携'!H14-$R33*'連携'!P14-$S33*'連携'!X14-$T33*'連携'!AF14-$U33*'連携'!AN14</f>
        <v>7</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5</v>
      </c>
      <c r="K34" s="1">
        <f>K33-$Q34*'連携'!H15-$R34*'連携'!P15-$S34*'連携'!X15-$T34*'連携'!AF15-$U34*'連携'!AN15</f>
        <v>7</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5</v>
      </c>
      <c r="K35" s="1">
        <f>K34-$Q35*'連携'!H16-$R35*'連携'!P16-$S35*'連携'!X16-$T35*'連携'!AF16-$U35*'連携'!AN16</f>
        <v>7</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5</v>
      </c>
      <c r="K36" s="1">
        <f>K35-$Q36*'連携'!H17-$R36*'連携'!P17-$S36*'連携'!X17-$T36*'連携'!AF17-$U36*'連携'!AN17</f>
        <v>7</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5</v>
      </c>
      <c r="K37" s="1">
        <f>K36-$Q37*'連携'!H18-$R37*'連携'!P18-$S37*'連携'!X18-$T37*'連携'!AF18-$U37*'連携'!AN18</f>
        <v>7</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5</v>
      </c>
      <c r="K38" s="1">
        <f>K37-$Q38*'連携'!H19-$R38*'連携'!P19-$S38*'連携'!X19-$T38*'連携'!AF19-$U38*'連携'!AN19</f>
        <v>7</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5</v>
      </c>
      <c r="K39" s="1">
        <f>K38-$Q39*'連携'!H20-$R39*'連携'!P20-$S39*'連携'!X20-$T39*'連携'!AF20-$U39*'連携'!AN20</f>
        <v>7</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5</v>
      </c>
      <c r="K40" s="1">
        <f>K39-$Q40*'連携'!H21-$R40*'連携'!P21-$S40*'連携'!X21-$T40*'連携'!AF21-$U40*'連携'!AN21</f>
        <v>7</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5</v>
      </c>
      <c r="K41" s="1">
        <f>K40-$Q41*'連携'!H22-$R41*'連携'!P22-$S41*'連携'!X22-$T41*'連携'!AF22-$U41*'連携'!AN22</f>
        <v>7</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5</v>
      </c>
      <c r="K42" s="1">
        <f>K41-$Q42*'連携'!H23-$R42*'連携'!P23-$S42*'連携'!X23-$T42*'連携'!AF23-$U42*'連携'!AN23</f>
        <v>7</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1</v>
      </c>
      <c r="K43" s="1">
        <f>K42-$Q43*'連携'!H24-$R43*'連携'!P24-$S43*'連携'!X24-$T43*'連携'!AF24-$U43*'連携'!AN24</f>
        <v>3</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1</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1</v>
      </c>
      <c r="K44" s="1">
        <f>K43-$Q44*'連携'!H25-$R44*'連携'!P25-$S44*'連携'!X25-$T44*'連携'!AF25-$U44*'連携'!AN25</f>
        <v>3</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1</v>
      </c>
      <c r="K45" s="1">
        <f>K44-$Q45*'連携'!H26-$R45*'連携'!P26-$S45*'連携'!X26-$T45*'連携'!AF26-$U45*'連携'!AN26</f>
        <v>3</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1</v>
      </c>
      <c r="K46" s="1">
        <f>K45-$Q46*'連携'!H27-$R46*'連携'!P27-$S46*'連携'!X27-$T46*'連携'!AF27-$U46*'連携'!AN27</f>
        <v>3</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1</v>
      </c>
      <c r="K47" s="1">
        <f>K46-$Q47*'連携'!H28-$R47*'連携'!P28-$S47*'連携'!X28-$T47*'連携'!AF28-$U47*'連携'!AN28</f>
        <v>3</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1</v>
      </c>
      <c r="K48" s="1">
        <f>K47-$Q48*'連携'!H29-$R48*'連携'!P29-$S48*'連携'!X29-$T48*'連携'!AF29-$U48*'連携'!AN29</f>
        <v>3</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1</v>
      </c>
      <c r="K49" s="1">
        <f>K48-$Q49*'連携'!H30-$R49*'連携'!P30-$S49*'連携'!X30-$T49*'連携'!AF30-$U49*'連携'!AN30</f>
        <v>3</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11.xml><?xml version="1.0" encoding="utf-8"?>
<worksheet xmlns="http://schemas.openxmlformats.org/spreadsheetml/2006/main" xmlns:r="http://schemas.openxmlformats.org/officeDocument/2006/relationships">
  <dimension ref="A1:U49"/>
  <sheetViews>
    <sheetView workbookViewId="0" topLeftCell="A1">
      <selection activeCell="N60" sqref="N60"/>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118</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130</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86</v>
      </c>
      <c r="B8" s="1">
        <f>MATCH(A8,'妖怪リスト'!B$2:B$300,0)</f>
        <v>17</v>
      </c>
      <c r="C8" s="1">
        <f>INDEX('妖怪リスト'!D$2:D$300,$B8,1)</f>
        <v>17</v>
      </c>
      <c r="D8" s="1">
        <f>INDEX('妖怪リスト'!E$2:E$300,$B8,1)</f>
        <v>6666</v>
      </c>
      <c r="E8" s="1">
        <f>INDEX('妖怪リスト'!F$2:F$300,$B8,1)</f>
        <v>6123</v>
      </c>
      <c r="F8" s="1">
        <f>INDEX('妖怪リスト'!G$2:G$300,$B8,1)</f>
        <v>6389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8</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92</v>
      </c>
      <c r="B9" s="1">
        <f>MATCH(A9,'妖怪リスト'!B$2:B$300,0)</f>
        <v>25</v>
      </c>
      <c r="C9" s="1">
        <f>INDEX('妖怪リスト'!D$2:D$300,$B9,1)</f>
        <v>22</v>
      </c>
      <c r="D9" s="1">
        <f>INDEX('妖怪リスト'!E$2:E$300,$B9,1)</f>
        <v>9396</v>
      </c>
      <c r="E9" s="1">
        <f>INDEX('妖怪リスト'!F$2:F$300,$B9,1)</f>
        <v>8927</v>
      </c>
      <c r="F9" s="1">
        <f>INDEX('妖怪リスト'!G$2:G$300,$B9,1)</f>
        <v>7769</v>
      </c>
      <c r="G9" s="1">
        <f>IF(INDEX('妖怪リスト'!H$2:H$300,$B9,1)&gt;0,INDEX('妖怪リスト'!H$2:H$300,$B9,1),"")</f>
      </c>
      <c r="H9" s="1">
        <f>IF(INDEX('妖怪リスト'!I$2:I$300,$B9,1)&gt;0,INDEX('妖怪リスト'!I$2:I$300,$B9,1),"")</f>
      </c>
      <c r="I9" s="1">
        <f>IF(INDEX('妖怪リスト'!J$2:J$300,$B9,1)&gt;0,INDEX('妖怪リスト'!J$2:J$300,$B9,1),"")</f>
        <v>7</v>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94</v>
      </c>
      <c r="B10" s="1">
        <f>MATCH(A10,'妖怪リスト'!B$2:B$300,0)</f>
        <v>26</v>
      </c>
      <c r="C10" s="1">
        <f>INDEX('妖怪リスト'!D$2:D$300,$B10,1)</f>
        <v>19</v>
      </c>
      <c r="D10" s="1">
        <f>INDEX('妖怪リスト'!E$2:E$300,$B10,1)</f>
        <v>8018</v>
      </c>
      <c r="E10" s="1">
        <f>INDEX('妖怪リスト'!F$2:F$300,$B10,1)</f>
        <v>7524</v>
      </c>
      <c r="F10" s="1">
        <f>INDEX('妖怪リスト'!G$2:G$300,$B10,1)</f>
        <v>7054</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7</v>
      </c>
      <c r="L10" s="1">
        <f>IF(INDEX('妖怪リスト'!M$2:M$300,$B10,1)&gt;0,INDEX('妖怪リスト'!M$2:M$300,$B10,1),"")</f>
      </c>
      <c r="M10" s="1">
        <f>IF(INDEX('妖怪リスト'!N$2:N$300,$B10,1)&gt;0,INDEX('妖怪リスト'!N$2:N$300,$B10,1),"")</f>
      </c>
      <c r="N10" s="16"/>
      <c r="O10" s="16"/>
      <c r="P10"/>
    </row>
    <row r="11" spans="1:16" ht="12.75">
      <c r="A11" s="16" t="s">
        <v>91</v>
      </c>
      <c r="B11" s="1">
        <f>MATCH(A11,'妖怪リスト'!B$2:B$300,0)</f>
        <v>21</v>
      </c>
      <c r="C11" s="1">
        <f>INDEX('妖怪リスト'!D$2:D$300,$B11,1)</f>
        <v>17</v>
      </c>
      <c r="D11" s="1">
        <f>INDEX('妖怪リスト'!E$2:E$300,$B11,1)</f>
        <v>8231</v>
      </c>
      <c r="E11" s="1">
        <f>INDEX('妖怪リスト'!F$2:F$300,$B11,1)</f>
        <v>7663</v>
      </c>
      <c r="F11" s="1">
        <f>INDEX('妖怪リスト'!G$2:G$300,$B11,1)</f>
        <v>6941</v>
      </c>
      <c r="G11" s="1">
        <f>IF(INDEX('妖怪リスト'!H$2:H$300,$B11,1)&gt;0,INDEX('妖怪リスト'!H$2:H$300,$B11,1),"")</f>
        <v>8</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196</v>
      </c>
      <c r="D12" s="17">
        <f>SUM(D2:D11)+INT((D2*$N2+D3*$N3+D4*$N4+D5*$N5+D6*$N6+D7*$N7+D8*$N8+D9*$N9+D10*$N10+D11*$N11)*0.5)</f>
        <v>84606</v>
      </c>
      <c r="E12" s="17">
        <f>SUM(E2:E11)+INT((E2*$N2+E3*$N3+E4*$N4+E5*$N5+E6*$N6+E7*$N7+E8*$N8+E9*$N9+E10*$N10+E11*$N11)*0.5)</f>
        <v>81004</v>
      </c>
      <c r="F12" s="17">
        <f>SUM(F2:F11)+INT((F2*$O2+F3*$O3+F4*$O4+F5*$O5+F6*$O6+F7*$O7+F8*$O8+F9*$O9+F10*$O10+F11*$O11)*0.5)</f>
        <v>76549</v>
      </c>
      <c r="G12" s="17">
        <f>SUM(G2:G11)</f>
        <v>8</v>
      </c>
      <c r="H12" s="17">
        <f>SUM(H2:H11)</f>
        <v>10</v>
      </c>
      <c r="I12" s="17">
        <f>SUM(I2:I11)</f>
        <v>15</v>
      </c>
      <c r="J12" s="17">
        <f>SUM(J2:J11)</f>
        <v>8</v>
      </c>
      <c r="K12" s="17">
        <f>SUM(K2:K11)</f>
        <v>14</v>
      </c>
      <c r="L12" s="17">
        <f>SUM(L2:L11)</f>
        <v>0</v>
      </c>
      <c r="M12" s="17">
        <f>SUM(M2:M11)</f>
        <v>15</v>
      </c>
    </row>
    <row r="14" spans="1:15" ht="12.75">
      <c r="A14" s="1" t="s">
        <v>267</v>
      </c>
      <c r="C14"/>
      <c r="N14" s="1" t="s">
        <v>215</v>
      </c>
      <c r="O14" s="1" t="s">
        <v>216</v>
      </c>
    </row>
    <row r="15" spans="1:15" ht="12.75">
      <c r="A15" s="18" t="s">
        <v>289</v>
      </c>
      <c r="C15" s="19" t="s">
        <v>288</v>
      </c>
      <c r="D15" s="19"/>
      <c r="E15" s="19"/>
      <c r="F15" s="19"/>
      <c r="G15" s="19"/>
      <c r="H15" s="19"/>
      <c r="I15" s="19"/>
      <c r="J15" s="19"/>
      <c r="K15" s="19"/>
      <c r="L15" s="19"/>
      <c r="M15" s="19"/>
      <c r="N15" s="20"/>
      <c r="O15" s="20">
        <v>25</v>
      </c>
    </row>
    <row r="16" spans="1:15" ht="12.75">
      <c r="A16" s="21"/>
      <c r="C16" s="19" t="s">
        <v>285</v>
      </c>
      <c r="D16" s="19"/>
      <c r="E16" s="19"/>
      <c r="F16" s="19"/>
      <c r="G16" s="19"/>
      <c r="H16" s="19"/>
      <c r="I16" s="19"/>
      <c r="J16" s="19"/>
      <c r="K16" s="19"/>
      <c r="L16" s="19"/>
      <c r="M16" s="19"/>
      <c r="N16" s="20"/>
      <c r="O16" s="20">
        <v>25</v>
      </c>
    </row>
    <row r="17" spans="1:15" ht="12.75">
      <c r="A17" s="21"/>
      <c r="C17" s="19" t="s">
        <v>290</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8</v>
      </c>
      <c r="H20" s="1">
        <f>H12</f>
        <v>10</v>
      </c>
      <c r="I20" s="1">
        <f>I12</f>
        <v>15</v>
      </c>
      <c r="J20" s="1">
        <f>J12</f>
        <v>8</v>
      </c>
      <c r="K20" s="1">
        <f>K12</f>
        <v>14</v>
      </c>
      <c r="L20" s="1">
        <f>L12</f>
        <v>0</v>
      </c>
      <c r="M20" s="1">
        <f>M12</f>
        <v>15</v>
      </c>
      <c r="N20"/>
      <c r="O20"/>
    </row>
    <row r="21" spans="1:17" ht="12.75">
      <c r="A21" s="23" t="s">
        <v>269</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7</v>
      </c>
      <c r="J22" s="1">
        <f>J21-$Q22*'連携'!G3-$R22*'連携'!O3-$S22*'連携'!W3-$T22*'連携'!AE3-$U22*'連携'!AM3</f>
        <v>0</v>
      </c>
      <c r="K22" s="1">
        <f>K21-$Q22*'連携'!H3-$R22*'連携'!P3-$S22*'連携'!X3-$T22*'連携'!AF3-$U22*'連携'!AN3</f>
        <v>6</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271</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7</v>
      </c>
      <c r="J23" s="1">
        <f>J22-$Q23*'連携'!G4-$R23*'連携'!O4-$S23*'連携'!W4-$T23*'連携'!AE4-$U23*'連携'!AM4</f>
        <v>0</v>
      </c>
      <c r="K23" s="1">
        <f>K22-$Q23*'連携'!H4-$R23*'連携'!P4-$S23*'連携'!X4-$T23*'連携'!AF4-$U23*'連携'!AN4</f>
        <v>6</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7</v>
      </c>
      <c r="J24" s="1">
        <f>J23-$Q24*'連携'!G5-$R24*'連携'!O5-$S24*'連携'!W5-$T24*'連携'!AE5-$U24*'連携'!AM5</f>
        <v>0</v>
      </c>
      <c r="K24" s="1">
        <f>K23-$Q24*'連携'!H5-$R24*'連携'!P5-$S24*'連携'!X5-$T24*'連携'!AF5-$U24*'連携'!AN5</f>
        <v>6</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7</v>
      </c>
      <c r="J25" s="1">
        <f>J24-$Q25*'連携'!G6-$R25*'連携'!O6-$S25*'連携'!W6-$T25*'連携'!AE6-$U25*'連携'!AM6</f>
        <v>0</v>
      </c>
      <c r="K25" s="1">
        <f>K24-$Q25*'連携'!H6-$R25*'連携'!P6-$S25*'連携'!X6-$T25*'連携'!AF6-$U25*'連携'!AN6</f>
        <v>6</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7</v>
      </c>
      <c r="J26" s="1">
        <f>J25-$Q26*'連携'!G7-$R26*'連携'!O7-$S26*'連携'!W7-$T26*'連携'!AE7-$U26*'連携'!AM7</f>
        <v>0</v>
      </c>
      <c r="K26" s="1">
        <f>K25-$Q26*'連携'!H7-$R26*'連携'!P7-$S26*'連携'!X7-$T26*'連携'!AF7-$U26*'連携'!AN7</f>
        <v>6</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7</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7</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7</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7</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7</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7</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7</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7</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7</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7</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7</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7</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7</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7</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7</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3</v>
      </c>
      <c r="J43" s="1">
        <f>J42-$Q43*'連携'!G24-$R43*'連携'!O24-$S43*'連携'!W24-$T43*'連携'!AE24-$U43*'連携'!AM24</f>
        <v>0</v>
      </c>
      <c r="K43" s="1">
        <f>K42-$Q43*'連携'!H24-$R43*'連携'!P24-$S43*'連携'!X24-$T43*'連携'!AF24-$U43*'連携'!AN24</f>
        <v>2</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1</v>
      </c>
      <c r="T43" s="1">
        <f>IF(AND($G42&gt;='連携'!AB24,$H42&gt;='連携'!AC24,$I42&gt;='連携'!AD24,$J42&gt;='連携'!AE24,$K42&gt;='連携'!AF24,$L42&gt;='連携'!AG24,$M42&gt;='連携'!AH24),1,0)</f>
        <v>0</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3</v>
      </c>
      <c r="J44" s="1">
        <f>J43-$Q44*'連携'!G25-$R44*'連携'!O25-$S44*'連携'!W25-$T44*'連携'!AE25-$U44*'連携'!AM25</f>
        <v>0</v>
      </c>
      <c r="K44" s="1">
        <f>K43-$Q44*'連携'!H25-$R44*'連携'!P25-$S44*'連携'!X25-$T44*'連携'!AF25-$U44*'連携'!AN25</f>
        <v>2</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3</v>
      </c>
      <c r="J45" s="1">
        <f>J44-$Q45*'連携'!G26-$R45*'連携'!O26-$S45*'連携'!W26-$T45*'連携'!AE26-$U45*'連携'!AM26</f>
        <v>0</v>
      </c>
      <c r="K45" s="1">
        <f>K44-$Q45*'連携'!H26-$R45*'連携'!P26-$S45*'連携'!X26-$T45*'連携'!AF26-$U45*'連携'!AN26</f>
        <v>2</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3</v>
      </c>
      <c r="J46" s="1">
        <f>J45-$Q46*'連携'!G27-$R46*'連携'!O27-$S46*'連携'!W27-$T46*'連携'!AE27-$U46*'連携'!AM27</f>
        <v>0</v>
      </c>
      <c r="K46" s="1">
        <f>K45-$Q46*'連携'!H27-$R46*'連携'!P27-$S46*'連携'!X27-$T46*'連携'!AF27-$U46*'連携'!AN27</f>
        <v>2</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3</v>
      </c>
      <c r="J47" s="1">
        <f>J46-$Q47*'連携'!G28-$R47*'連携'!O28-$S47*'連携'!W28-$T47*'連携'!AE28-$U47*'連携'!AM28</f>
        <v>0</v>
      </c>
      <c r="K47" s="1">
        <f>K46-$Q47*'連携'!H28-$R47*'連携'!P28-$S47*'連携'!X28-$T47*'連携'!AF28-$U47*'連携'!AN28</f>
        <v>2</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3</v>
      </c>
      <c r="J48" s="1">
        <f>J47-$Q48*'連携'!G29-$R48*'連携'!O29-$S48*'連携'!W29-$T48*'連携'!AE29-$U48*'連携'!AM29</f>
        <v>0</v>
      </c>
      <c r="K48" s="1">
        <f>K47-$Q48*'連携'!H29-$R48*'連携'!P29-$S48*'連携'!X29-$T48*'連携'!AF29-$U48*'連携'!AN29</f>
        <v>2</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3</v>
      </c>
      <c r="J49" s="1">
        <f>J48-$Q49*'連携'!G30-$R49*'連携'!O30-$S49*'連携'!W30-$T49*'連携'!AE30-$U49*'連携'!AM30</f>
        <v>0</v>
      </c>
      <c r="K49" s="1">
        <f>K48-$Q49*'連携'!H30-$R49*'連携'!P30-$S49*'連携'!X30-$T49*'連携'!AF30-$U49*'連携'!AN30</f>
        <v>2</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12.xml><?xml version="1.0" encoding="utf-8"?>
<worksheet xmlns="http://schemas.openxmlformats.org/spreadsheetml/2006/main" xmlns:r="http://schemas.openxmlformats.org/officeDocument/2006/relationships">
  <dimension ref="A1:M52"/>
  <sheetViews>
    <sheetView workbookViewId="0" topLeftCell="A1">
      <selection activeCell="H10" sqref="H10"/>
    </sheetView>
  </sheetViews>
  <sheetFormatPr defaultColWidth="13.7109375" defaultRowHeight="12"/>
  <cols>
    <col min="1" max="1" width="25.8515625" style="1" customWidth="1"/>
    <col min="2" max="2" width="0" style="1" hidden="1" customWidth="1"/>
    <col min="3" max="3" width="4.00390625" style="1" customWidth="1"/>
    <col min="4" max="5" width="7.28125" style="1" customWidth="1"/>
    <col min="6" max="6" width="6.140625" style="1" customWidth="1"/>
    <col min="7" max="7" width="5.421875" style="1" customWidth="1"/>
    <col min="8" max="8" width="29.140625" style="1" customWidth="1"/>
    <col min="9" max="9" width="0" style="1" hidden="1" customWidth="1"/>
    <col min="10" max="10" width="4.00390625" style="1" customWidth="1"/>
    <col min="11" max="11" width="7.28125" style="1" customWidth="1"/>
    <col min="12" max="13" width="6.140625" style="1" customWidth="1"/>
    <col min="14" max="16384" width="12.8515625" style="1" customWidth="1"/>
  </cols>
  <sheetData>
    <row r="1" spans="1:13" ht="12.75">
      <c r="A1" s="10" t="s">
        <v>291</v>
      </c>
      <c r="B1" s="10" t="s">
        <v>44</v>
      </c>
      <c r="C1" s="10" t="s">
        <v>47</v>
      </c>
      <c r="D1" s="10" t="s">
        <v>48</v>
      </c>
      <c r="E1" s="10" t="s">
        <v>49</v>
      </c>
      <c r="F1" s="10" t="s">
        <v>292</v>
      </c>
      <c r="H1" s="10" t="str">
        <f>CONCATENATE("五番隊 行動順：",F48)</f>
        <v>五番隊 行動順：5</v>
      </c>
      <c r="I1" s="10" t="s">
        <v>44</v>
      </c>
      <c r="J1" s="10" t="s">
        <v>47</v>
      </c>
      <c r="K1" s="10" t="s">
        <v>48</v>
      </c>
      <c r="L1" s="10" t="s">
        <v>49</v>
      </c>
      <c r="M1" s="10" t="s">
        <v>292</v>
      </c>
    </row>
    <row r="2" spans="1:13" ht="12.75">
      <c r="A2" s="16" t="s">
        <v>114</v>
      </c>
      <c r="B2" s="1">
        <f>MATCH(A2,'妖怪リスト'!$B$2:$B$200,0)</f>
        <v>47</v>
      </c>
      <c r="C2" s="1">
        <f>INDEX('妖怪リスト'!D$2:D$200,$B2,1)</f>
        <v>26</v>
      </c>
      <c r="D2" s="1">
        <f>INDEX('妖怪リスト'!E$2:E$200,$B2,1)</f>
        <v>10260</v>
      </c>
      <c r="E2" s="1">
        <f>INDEX('妖怪リスト'!F$2:F$200,$B2,1)</f>
        <v>9060</v>
      </c>
      <c r="F2" s="1" t="str">
        <f>INDEX('妖怪リスト'!$C$2:$C$200,$B2,1)</f>
        <v>蒼</v>
      </c>
      <c r="H2" s="16" t="s">
        <v>135</v>
      </c>
      <c r="I2" s="1">
        <f>MATCH(H2,'妖怪リスト'!$B$2:$B$200,0)</f>
        <v>70</v>
      </c>
      <c r="J2" s="1">
        <f>INDEX('妖怪リスト'!$D$2:D$200,$I2,1)</f>
        <v>20</v>
      </c>
      <c r="K2" s="1">
        <f>INDEX('妖怪リスト'!$E$2:$E$200,$I2,1)</f>
        <v>9454</v>
      </c>
      <c r="L2" s="1">
        <f>INDEX('妖怪リスト'!$F$2:$F$200,$I2,1)</f>
        <v>6481</v>
      </c>
      <c r="M2" s="1" t="str">
        <f>INDEX('妖怪リスト'!$C$2:$C$200,$I2,1)</f>
        <v>紫</v>
      </c>
    </row>
    <row r="3" spans="1:13" ht="12.75">
      <c r="A3" s="16" t="s">
        <v>124</v>
      </c>
      <c r="B3" s="1">
        <f>MATCH(A3,'妖怪リスト'!$B$2:$B$200,0)</f>
        <v>54</v>
      </c>
      <c r="C3" s="1">
        <f>INDEX('妖怪リスト'!$D$2:$D$200,B3,1)</f>
        <v>22</v>
      </c>
      <c r="D3" s="1">
        <f>INDEX('妖怪リスト'!E$2:E$200,$B3,1)</f>
        <v>10262</v>
      </c>
      <c r="E3" s="1">
        <f>INDEX('妖怪リスト'!F$2:F$200,$B3,1)</f>
        <v>7769</v>
      </c>
      <c r="F3" s="1" t="str">
        <f>INDEX('妖怪リスト'!$C$2:$C$200,$B3,1)</f>
        <v>蒼</v>
      </c>
      <c r="H3" s="16" t="s">
        <v>126</v>
      </c>
      <c r="I3" s="1">
        <f>MATCH(H3,'妖怪リスト'!$B$2:$B$200,0)</f>
        <v>58</v>
      </c>
      <c r="J3" s="1">
        <f>INDEX('妖怪リスト'!$D$2:D$200,$I3,1)</f>
        <v>21</v>
      </c>
      <c r="K3" s="1">
        <f>INDEX('妖怪リスト'!$E$2:$E$200,$I3,1)</f>
        <v>9478</v>
      </c>
      <c r="L3" s="1">
        <f>INDEX('妖怪リスト'!$F$2:$F$200,$I3,1)</f>
        <v>8612</v>
      </c>
      <c r="M3" s="1" t="str">
        <f>INDEX('妖怪リスト'!$C$2:$C$200,$I3,1)</f>
        <v>紫</v>
      </c>
    </row>
    <row r="4" spans="1:13" ht="12.75">
      <c r="A4" s="16" t="s">
        <v>118</v>
      </c>
      <c r="B4" s="1">
        <f>MATCH(A4,'妖怪リスト'!$B$2:$B$200,0)</f>
        <v>48</v>
      </c>
      <c r="C4" s="1">
        <f>INDEX('妖怪リスト'!$D$2:$D$200,B4,1)</f>
        <v>22</v>
      </c>
      <c r="D4" s="1">
        <f>INDEX('妖怪リスト'!E$2:E$200,$B4,1)</f>
        <v>9426</v>
      </c>
      <c r="E4" s="1">
        <f>INDEX('妖怪リスト'!F$2:F$200,$B4,1)</f>
        <v>9116</v>
      </c>
      <c r="F4" s="1" t="str">
        <f>INDEX('妖怪リスト'!$C$2:$C$200,$B4,1)</f>
        <v>蒼</v>
      </c>
      <c r="H4" s="16" t="s">
        <v>142</v>
      </c>
      <c r="I4" s="1">
        <f>MATCH(H4,'妖怪リスト'!$B$2:$B$200,0)</f>
        <v>80</v>
      </c>
      <c r="J4" s="1">
        <f>INDEX('妖怪リスト'!$D$2:D$200,$I4,1)</f>
        <v>15</v>
      </c>
      <c r="K4" s="1">
        <f>INDEX('妖怪リスト'!$E$2:$E$200,$I4,1)</f>
        <v>5897</v>
      </c>
      <c r="L4" s="1">
        <f>INDEX('妖怪リスト'!$F$2:$F$200,$I4,1)</f>
        <v>4346</v>
      </c>
      <c r="M4" s="1" t="str">
        <f>INDEX('妖怪リスト'!$C$2:$C$200,$I4,1)</f>
        <v>紫</v>
      </c>
    </row>
    <row r="5" spans="1:13" ht="12.75">
      <c r="A5" s="16" t="s">
        <v>138</v>
      </c>
      <c r="B5" s="1">
        <f>MATCH(A5,'妖怪リスト'!$B$2:$B$200,0)</f>
        <v>75</v>
      </c>
      <c r="C5" s="1">
        <f>INDEX('妖怪リスト'!$D$2:$D$200,B5,1)</f>
        <v>22</v>
      </c>
      <c r="D5" s="1">
        <f>INDEX('妖怪リスト'!E$2:E$200,$B5,1)</f>
        <v>9228</v>
      </c>
      <c r="E5" s="1">
        <f>INDEX('妖怪リスト'!F$2:F$200,$B5,1)</f>
        <v>8920</v>
      </c>
      <c r="F5" s="1" t="str">
        <f>INDEX('妖怪リスト'!$C$2:$C$200,$B5,1)</f>
        <v>蒼</v>
      </c>
      <c r="H5" s="16" t="s">
        <v>159</v>
      </c>
      <c r="I5" s="1">
        <f>MATCH(H5,'妖怪リスト'!$B$2:$B$200,0)</f>
        <v>99</v>
      </c>
      <c r="J5" s="1">
        <f>INDEX('妖怪リスト'!$D$2:D$200,$I5,1)</f>
        <v>17</v>
      </c>
      <c r="K5" s="1">
        <f>INDEX('妖怪リスト'!$E$2:$E$200,$I5,1)</f>
        <v>7746</v>
      </c>
      <c r="L5" s="1">
        <f>INDEX('妖怪リスト'!$F$2:$F$200,$I5,1)</f>
        <v>5892</v>
      </c>
      <c r="M5" s="1" t="str">
        <f>INDEX('妖怪リスト'!$C$2:$C$200,$I5,1)</f>
        <v>紫</v>
      </c>
    </row>
    <row r="6" spans="1:13" ht="12.75">
      <c r="A6" s="16" t="s">
        <v>95</v>
      </c>
      <c r="B6" s="1">
        <f>MATCH(A6,'妖怪リスト'!$B$2:$B$200,0)</f>
        <v>28</v>
      </c>
      <c r="C6" s="1">
        <f>INDEX('妖怪リスト'!$D$2:$D$200,B6,1)</f>
        <v>22</v>
      </c>
      <c r="D6" s="1">
        <f>INDEX('妖怪リスト'!E$2:E$200,$B6,1)</f>
        <v>9091</v>
      </c>
      <c r="E6" s="1">
        <f>INDEX('妖怪リスト'!F$2:F$200,$B6,1)</f>
        <v>9139</v>
      </c>
      <c r="F6" s="1" t="str">
        <f>INDEX('妖怪リスト'!$C$2:$C$200,$B6,1)</f>
        <v>蒼</v>
      </c>
      <c r="H6" s="16" t="s">
        <v>121</v>
      </c>
      <c r="I6" s="1">
        <f>MATCH(H6,'妖怪リスト'!$B$2:$B$200,0)</f>
        <v>50</v>
      </c>
      <c r="J6" s="1">
        <f>INDEX('妖怪リスト'!$D$2:D$200,$I6,1)</f>
        <v>16</v>
      </c>
      <c r="K6" s="1">
        <f>INDEX('妖怪リスト'!$E$2:$E$200,$I6,1)</f>
        <v>7299</v>
      </c>
      <c r="L6" s="1">
        <f>INDEX('妖怪リスト'!$F$2:$F$200,$I6,1)</f>
        <v>6759</v>
      </c>
      <c r="M6" s="1" t="str">
        <f>INDEX('妖怪リスト'!$C$2:$C$200,$I6,1)</f>
        <v>紫</v>
      </c>
    </row>
    <row r="7" spans="1:13" ht="12.75">
      <c r="A7" s="12" t="s">
        <v>293</v>
      </c>
      <c r="C7" s="1">
        <f>SUM(C2:C6)</f>
        <v>114</v>
      </c>
      <c r="D7" s="1">
        <f>SUM(D2:D6)*F7</f>
        <v>67573.8</v>
      </c>
      <c r="E7" s="1">
        <f>INT(SUM(E2:E6)*F7/10)</f>
        <v>6160</v>
      </c>
      <c r="F7" s="1">
        <f>IF(AND(F2=F3,F3=F4,F4=F5,F5=F6),1.4,1)</f>
        <v>1.4</v>
      </c>
      <c r="H7" s="12" t="s">
        <v>293</v>
      </c>
      <c r="J7" s="1">
        <f>SUM(J2:J6)</f>
        <v>89</v>
      </c>
      <c r="K7" s="27">
        <f>SUM(K2:K6)*M7+$D$7*0.2+500*5</f>
        <v>71838.36</v>
      </c>
      <c r="L7" s="1">
        <f>INT((SUM(L2:L6)*M7+SUM($E$2:$E$6)*$F$7*0.2+1000*5)/10)</f>
        <v>6224</v>
      </c>
      <c r="M7" s="1">
        <f>IF(AND(M2=M3,M3=M4,M4=M5,M5=M6),1.4,1)</f>
        <v>1.4</v>
      </c>
    </row>
    <row r="9" spans="1:13" ht="12.75">
      <c r="A9" s="10" t="str">
        <f>CONCATENATE("一番隊 行動順：",F44)</f>
        <v>一番隊 行動順：5</v>
      </c>
      <c r="B9" s="10" t="s">
        <v>44</v>
      </c>
      <c r="C9" s="10" t="s">
        <v>47</v>
      </c>
      <c r="D9" s="10" t="s">
        <v>48</v>
      </c>
      <c r="E9" s="10" t="s">
        <v>49</v>
      </c>
      <c r="F9" s="10" t="s">
        <v>292</v>
      </c>
      <c r="H9" s="10" t="str">
        <f>CONCATENATE("六番隊 行動順：",F49)</f>
        <v>六番隊 行動順：2</v>
      </c>
      <c r="I9" s="10" t="s">
        <v>44</v>
      </c>
      <c r="J9" s="10" t="s">
        <v>47</v>
      </c>
      <c r="K9" s="10" t="s">
        <v>48</v>
      </c>
      <c r="L9" s="10" t="s">
        <v>49</v>
      </c>
      <c r="M9" s="10" t="s">
        <v>292</v>
      </c>
    </row>
    <row r="10" spans="1:13" ht="12.75">
      <c r="A10" s="16" t="s">
        <v>101</v>
      </c>
      <c r="B10" s="1">
        <f>MATCH(A10,'妖怪リスト'!$B$2:$B$200,0)</f>
        <v>34</v>
      </c>
      <c r="C10" s="1">
        <f>INDEX('妖怪リスト'!D$2:D$200,$B10,1)</f>
        <v>19</v>
      </c>
      <c r="D10" s="1">
        <f>INDEX('妖怪リスト'!E$2:E$200,$B10,1)</f>
        <v>9192</v>
      </c>
      <c r="E10" s="1">
        <f>INDEX('妖怪リスト'!F$2:F$200,$B10,1)</f>
        <v>8873</v>
      </c>
      <c r="F10" s="1" t="str">
        <f>INDEX('妖怪リスト'!$C$2:$C$200,$B10,1)</f>
        <v>蒼</v>
      </c>
      <c r="H10" s="16" t="s">
        <v>65</v>
      </c>
      <c r="I10" s="1">
        <f>MATCH(H10,'妖怪リスト'!$B$2:$B$200,0)</f>
        <v>2</v>
      </c>
      <c r="J10" s="1">
        <f>INDEX('妖怪リスト'!$D$2:D$200,$I10,1)</f>
        <v>22</v>
      </c>
      <c r="K10" s="1">
        <f>INDEX('妖怪リスト'!$E$2:$E$200,$I10,1)</f>
        <v>9134</v>
      </c>
      <c r="L10" s="1">
        <f>INDEX('妖怪リスト'!$F$2:$F$200,$I10,1)</f>
        <v>9183</v>
      </c>
      <c r="M10" s="1" t="str">
        <f>INDEX('妖怪リスト'!$C$2:$C$200,$I10,1)</f>
        <v>紫</v>
      </c>
    </row>
    <row r="11" spans="1:13" ht="12.75">
      <c r="A11" s="16" t="s">
        <v>127</v>
      </c>
      <c r="B11" s="1">
        <f>MATCH(A11,'妖怪リスト'!$B$2:$B$200,0)</f>
        <v>59</v>
      </c>
      <c r="C11" s="1">
        <f>INDEX('妖怪リスト'!$D$2:$D$200,B11,1)</f>
        <v>21</v>
      </c>
      <c r="D11" s="1">
        <f>INDEX('妖怪リスト'!E$2:E$200,$B11,1)</f>
        <v>9173</v>
      </c>
      <c r="E11" s="1">
        <f>INDEX('妖怪リスト'!F$2:F$200,$B11,1)</f>
        <v>8529</v>
      </c>
      <c r="F11" s="1" t="str">
        <f>INDEX('妖怪リスト'!$C$2:$C$200,$B11,1)</f>
        <v>蒼</v>
      </c>
      <c r="H11" s="16" t="s">
        <v>92</v>
      </c>
      <c r="I11" s="1">
        <f>MATCH(H11,'妖怪リスト'!$B$2:$B$200,0)</f>
        <v>25</v>
      </c>
      <c r="J11" s="1">
        <f>INDEX('妖怪リスト'!$D$2:D$200,$I11,1)</f>
        <v>22</v>
      </c>
      <c r="K11" s="1">
        <f>INDEX('妖怪リスト'!$E$2:$E$200,$I11,1)</f>
        <v>9396</v>
      </c>
      <c r="L11" s="1">
        <f>INDEX('妖怪リスト'!$F$2:$F$200,$I11,1)</f>
        <v>8927</v>
      </c>
      <c r="M11" s="1" t="str">
        <f>INDEX('妖怪リスト'!$C$2:$C$200,$I11,1)</f>
        <v>紫</v>
      </c>
    </row>
    <row r="12" spans="1:13" ht="12.75">
      <c r="A12" s="16" t="s">
        <v>128</v>
      </c>
      <c r="B12" s="1">
        <f>MATCH(A12,'妖怪リスト'!$B$2:$B$200,0)</f>
        <v>61</v>
      </c>
      <c r="C12" s="1">
        <f>INDEX('妖怪リスト'!$D$2:$D$200,B12,1)</f>
        <v>22</v>
      </c>
      <c r="D12" s="1">
        <f>INDEX('妖怪リスト'!E$2:E$200,$B12,1)</f>
        <v>8705</v>
      </c>
      <c r="E12" s="1">
        <f>INDEX('妖怪リスト'!F$2:F$200,$B12,1)</f>
        <v>9558</v>
      </c>
      <c r="F12" s="1" t="str">
        <f>INDEX('妖怪リスト'!$C$2:$C$200,$B12,1)</f>
        <v>蒼</v>
      </c>
      <c r="H12" s="16" t="s">
        <v>94</v>
      </c>
      <c r="I12" s="1">
        <f>MATCH(H12,'妖怪リスト'!$B$2:$B$200,0)</f>
        <v>26</v>
      </c>
      <c r="J12" s="1">
        <f>INDEX('妖怪リスト'!$D$2:D$200,$I12,1)</f>
        <v>19</v>
      </c>
      <c r="K12" s="1">
        <f>INDEX('妖怪リスト'!$E$2:$E$200,$I12,1)</f>
        <v>8018</v>
      </c>
      <c r="L12" s="1">
        <f>INDEX('妖怪リスト'!$F$2:$F$200,$I12,1)</f>
        <v>7524</v>
      </c>
      <c r="M12" s="1" t="str">
        <f>INDEX('妖怪リスト'!$C$2:$C$200,$I12,1)</f>
        <v>紫</v>
      </c>
    </row>
    <row r="13" spans="1:13" ht="12.75">
      <c r="A13" s="16" t="s">
        <v>82</v>
      </c>
      <c r="B13" s="1">
        <f>MATCH(A13,'妖怪リスト'!$B$2:$B$200,0)</f>
        <v>12</v>
      </c>
      <c r="C13" s="1">
        <f>INDEX('妖怪リスト'!$D$2:$D$200,B13,1)</f>
        <v>15</v>
      </c>
      <c r="D13" s="1">
        <f>INDEX('妖怪リスト'!E$2:E$200,$B13,1)</f>
        <v>5370</v>
      </c>
      <c r="E13" s="1">
        <f>INDEX('妖怪リスト'!F$2:F$200,$B13,1)</f>
        <v>4188</v>
      </c>
      <c r="F13" s="1" t="str">
        <f>INDEX('妖怪リスト'!$C$2:$C$200,$B13,1)</f>
        <v>蒼</v>
      </c>
      <c r="H13" s="16" t="s">
        <v>110</v>
      </c>
      <c r="I13" s="1">
        <f>MATCH(H13,'妖怪リスト'!$B$2:$B$200,0)</f>
        <v>43</v>
      </c>
      <c r="J13" s="1">
        <f>INDEX('妖怪リスト'!$D$2:D$200,$I13,1)</f>
        <v>13</v>
      </c>
      <c r="K13" s="1">
        <f>INDEX('妖怪リスト'!$E$2:$E$200,$I13,1)</f>
        <v>4493</v>
      </c>
      <c r="L13" s="1">
        <f>INDEX('妖怪リスト'!$F$2:$F$200,$I13,1)</f>
        <v>3637</v>
      </c>
      <c r="M13" s="1" t="str">
        <f>INDEX('妖怪リスト'!$C$2:$C$200,$I13,1)</f>
        <v>紫</v>
      </c>
    </row>
    <row r="14" spans="1:13" ht="12.75">
      <c r="A14" s="16" t="s">
        <v>112</v>
      </c>
      <c r="B14" s="1">
        <f>MATCH(A14,'妖怪リスト'!$B$2:$B$200,0)</f>
        <v>44</v>
      </c>
      <c r="C14" s="1">
        <f>INDEX('妖怪リスト'!$D$2:$D$200,B14,1)</f>
        <v>12</v>
      </c>
      <c r="D14" s="1">
        <f>INDEX('妖怪リスト'!E$2:E$200,$B14,1)</f>
        <v>4381</v>
      </c>
      <c r="E14" s="1">
        <f>INDEX('妖怪リスト'!F$2:F$200,$B14,1)</f>
        <v>4635</v>
      </c>
      <c r="F14" s="1" t="str">
        <f>INDEX('妖怪リスト'!$C$2:$C$200,$B14,1)</f>
        <v>蒼</v>
      </c>
      <c r="H14" s="16" t="s">
        <v>170</v>
      </c>
      <c r="I14" s="1">
        <f>MATCH(H14,'妖怪リスト'!$B$2:$B$200,0)</f>
        <v>111</v>
      </c>
      <c r="J14" s="1">
        <f>INDEX('妖怪リスト'!$D$2:D$200,$I14,1)</f>
        <v>12</v>
      </c>
      <c r="K14" s="1">
        <f>INDEX('妖怪リスト'!$E$2:$E$200,$I14,1)</f>
        <v>3538</v>
      </c>
      <c r="L14" s="1">
        <f>INDEX('妖怪リスト'!$F$2:$F$200,$I14,1)</f>
        <v>2850</v>
      </c>
      <c r="M14" s="1" t="str">
        <f>INDEX('妖怪リスト'!$C$2:$C$200,$I14,1)</f>
        <v>紫</v>
      </c>
    </row>
    <row r="15" spans="1:13" ht="12.75">
      <c r="A15" s="12" t="s">
        <v>293</v>
      </c>
      <c r="C15" s="1">
        <f>SUM(C10:C14)</f>
        <v>89</v>
      </c>
      <c r="D15" s="1">
        <f>SUM(D10:D14)*F15+$D$7*0.2+500*5</f>
        <v>67564.16</v>
      </c>
      <c r="E15" s="1">
        <f>INT((SUM(E10:E14)*F15+SUM($E$2:$E$6)*$F$7*0.2+1000*5)/10)</f>
        <v>6741</v>
      </c>
      <c r="F15" s="1">
        <f>IF(AND(F10=F11,F11=F12,F12=F13,F13=F14),1.4,1)</f>
        <v>1.4</v>
      </c>
      <c r="H15" s="12" t="s">
        <v>293</v>
      </c>
      <c r="J15" s="1">
        <f>SUM(J10:J14)</f>
        <v>88</v>
      </c>
      <c r="K15" s="27">
        <f>SUM(K10:K14)*M15+$D$7*0.2+500*5</f>
        <v>64425.36</v>
      </c>
      <c r="L15" s="1">
        <f>INT((SUM(L10:L14)*M15+SUM($E$2:$E$6)*$F$7*0.2+1000*5)/10)</f>
        <v>6229</v>
      </c>
      <c r="M15" s="1">
        <f>IF(AND(M10=M11,M11=M12,M12=M13,M13=M14),1.4,1)</f>
        <v>1.4</v>
      </c>
    </row>
    <row r="17" spans="1:13" ht="12.75">
      <c r="A17" s="10" t="str">
        <f>CONCATENATE("二番隊 行動順：",F45)</f>
        <v>二番隊 行動順：5</v>
      </c>
      <c r="B17" s="10" t="s">
        <v>44</v>
      </c>
      <c r="C17" s="10" t="s">
        <v>47</v>
      </c>
      <c r="D17" s="10" t="s">
        <v>48</v>
      </c>
      <c r="E17" s="10" t="s">
        <v>49</v>
      </c>
      <c r="F17" s="10" t="s">
        <v>292</v>
      </c>
      <c r="H17" s="10" t="str">
        <f>CONCATENATE("七番隊 行動順：",F50)</f>
        <v>七番隊 行動順：5</v>
      </c>
      <c r="I17" s="10" t="s">
        <v>44</v>
      </c>
      <c r="J17" s="10" t="s">
        <v>47</v>
      </c>
      <c r="K17" s="10" t="s">
        <v>48</v>
      </c>
      <c r="L17" s="10" t="s">
        <v>49</v>
      </c>
      <c r="M17" s="10" t="s">
        <v>292</v>
      </c>
    </row>
    <row r="18" spans="1:13" ht="12.75">
      <c r="A18" s="16" t="s">
        <v>122</v>
      </c>
      <c r="B18" s="1">
        <f>MATCH(A18,'妖怪リスト'!$B$2:$B$200,0)</f>
        <v>52</v>
      </c>
      <c r="C18" s="1">
        <f>INDEX('妖怪リスト'!D$2:D$200,$B18,1)</f>
        <v>22</v>
      </c>
      <c r="D18" s="1">
        <f>INDEX('妖怪リスト'!E$2:E$200,$B18,1)</f>
        <v>8624</v>
      </c>
      <c r="E18" s="1">
        <f>INDEX('妖怪リスト'!F$2:F$200,$B18,1)</f>
        <v>8624</v>
      </c>
      <c r="F18" s="1" t="str">
        <f>INDEX('妖怪リスト'!$C$2:$C$200,$B18,1)</f>
        <v>蒼</v>
      </c>
      <c r="H18" s="16" t="s">
        <v>132</v>
      </c>
      <c r="I18" s="1">
        <f>MATCH(H18,'妖怪リスト'!$B$2:$B$200,0)</f>
        <v>66</v>
      </c>
      <c r="J18" s="1">
        <f>INDEX('妖怪リスト'!$D$2:D$200,$I18,1)</f>
        <v>21</v>
      </c>
      <c r="K18" s="1">
        <f>INDEX('妖怪リスト'!$E$2:$E$200,$I18,1)</f>
        <v>8709</v>
      </c>
      <c r="L18" s="1">
        <f>INDEX('妖怪リスト'!$F$2:$F$200,$I18,1)</f>
        <v>8554</v>
      </c>
      <c r="M18" s="1" t="str">
        <f>INDEX('妖怪リスト'!$C$2:$C$200,$I18,1)</f>
        <v>紫</v>
      </c>
    </row>
    <row r="19" spans="1:13" ht="12.75">
      <c r="A19" s="16" t="s">
        <v>130</v>
      </c>
      <c r="B19" s="1">
        <f>MATCH(A19,'妖怪リスト'!$B$2:$B$200,0)</f>
        <v>64</v>
      </c>
      <c r="C19" s="1">
        <f>INDEX('妖怪リスト'!$D$2:$D$200,B19,1)</f>
        <v>20</v>
      </c>
      <c r="D19" s="1">
        <f>INDEX('妖怪リスト'!E$2:E$200,$B19,1)</f>
        <v>8307</v>
      </c>
      <c r="E19" s="1">
        <f>INDEX('妖怪リスト'!F$2:F$200,$B19,1)</f>
        <v>8459</v>
      </c>
      <c r="F19" s="1" t="str">
        <f>INDEX('妖怪リスト'!$C$2:$C$200,$B19,1)</f>
        <v>蒼</v>
      </c>
      <c r="H19" s="16" t="s">
        <v>79</v>
      </c>
      <c r="I19" s="1">
        <f>MATCH(H19,'妖怪リスト'!$B$2:$B$200,0)</f>
        <v>8</v>
      </c>
      <c r="J19" s="1">
        <f>INDEX('妖怪リスト'!$D$2:D$200,$I19,1)</f>
        <v>17</v>
      </c>
      <c r="K19" s="1">
        <f>INDEX('妖怪リスト'!$E$2:$E$200,$I19,1)</f>
        <v>6915</v>
      </c>
      <c r="L19" s="1">
        <f>INDEX('妖怪リスト'!$F$2:$F$200,$I19,1)</f>
        <v>7080</v>
      </c>
      <c r="M19" s="1" t="str">
        <f>INDEX('妖怪リスト'!$C$2:$C$200,$I19,1)</f>
        <v>紫</v>
      </c>
    </row>
    <row r="20" spans="1:13" ht="12.75">
      <c r="A20" s="16" t="s">
        <v>78</v>
      </c>
      <c r="B20" s="1">
        <f>MATCH(A20,'妖怪リスト'!$B$2:$B$200,0)</f>
        <v>7</v>
      </c>
      <c r="C20" s="1">
        <f>INDEX('妖怪リスト'!$D$2:$D$200,B20,1)</f>
        <v>18</v>
      </c>
      <c r="D20" s="1">
        <f>INDEX('妖怪リスト'!E$2:E$200,$B20,1)</f>
        <v>7080</v>
      </c>
      <c r="E20" s="1">
        <f>INDEX('妖怪リスト'!F$2:F$200,$B20,1)</f>
        <v>8471</v>
      </c>
      <c r="F20" s="1" t="str">
        <f>INDEX('妖怪リスト'!$C$2:$C$200,$B20,1)</f>
        <v>蒼</v>
      </c>
      <c r="H20" s="16" t="s">
        <v>84</v>
      </c>
      <c r="I20" s="1">
        <f>MATCH(H20,'妖怪リスト'!$B$2:$B$200,0)</f>
        <v>15</v>
      </c>
      <c r="J20" s="1">
        <f>INDEX('妖怪リスト'!$D$2:D$200,$I20,1)</f>
        <v>17</v>
      </c>
      <c r="K20" s="1">
        <f>INDEX('妖怪リスト'!$E$2:$E$200,$I20,1)</f>
        <v>6891</v>
      </c>
      <c r="L20" s="1">
        <f>INDEX('妖怪リスト'!$F$2:$F$200,$I20,1)</f>
        <v>7034</v>
      </c>
      <c r="M20" s="1" t="str">
        <f>INDEX('妖怪リスト'!$C$2:$C$200,$I20,1)</f>
        <v>紫</v>
      </c>
    </row>
    <row r="21" spans="1:13" ht="12.75">
      <c r="A21" s="16" t="s">
        <v>80</v>
      </c>
      <c r="B21" s="1">
        <f>MATCH(A21,'妖怪リスト'!$B$2:$B$200,0)</f>
        <v>9</v>
      </c>
      <c r="C21" s="1">
        <f>INDEX('妖怪リスト'!$D$2:$D$200,B21,1)</f>
        <v>15</v>
      </c>
      <c r="D21" s="1">
        <f>INDEX('妖怪リスト'!E$2:E$200,$B21,1)</f>
        <v>4913</v>
      </c>
      <c r="E21" s="1">
        <f>INDEX('妖怪リスト'!F$2:F$200,$B21,1)</f>
        <v>4317</v>
      </c>
      <c r="F21" s="1" t="str">
        <f>INDEX('妖怪リスト'!$C$2:$C$200,$B21,1)</f>
        <v>蒼</v>
      </c>
      <c r="H21" s="16" t="s">
        <v>134</v>
      </c>
      <c r="I21" s="1">
        <f>MATCH(H21,'妖怪リスト'!$B$2:$B$200,0)</f>
        <v>68</v>
      </c>
      <c r="J21" s="1">
        <f>INDEX('妖怪リスト'!$D$2:D$200,$I21,1)</f>
        <v>17</v>
      </c>
      <c r="K21" s="1">
        <f>INDEX('妖怪リスト'!$E$2:$E$200,$I21,1)</f>
        <v>5861</v>
      </c>
      <c r="L21" s="1">
        <f>INDEX('妖怪リスト'!$F$2:$F$200,$I21,1)</f>
        <v>5754</v>
      </c>
      <c r="M21" s="1" t="str">
        <f>INDEX('妖怪リスト'!$C$2:$C$200,$I21,1)</f>
        <v>紫</v>
      </c>
    </row>
    <row r="22" spans="1:13" ht="12.75">
      <c r="A22" s="16" t="s">
        <v>74</v>
      </c>
      <c r="B22" s="1">
        <f>MATCH(A22,'妖怪リスト'!$B$2:$B$200,0)</f>
        <v>4</v>
      </c>
      <c r="C22" s="1">
        <f>INDEX('妖怪リスト'!$D$2:$D$200,B22,1)</f>
        <v>14</v>
      </c>
      <c r="D22" s="1">
        <f>INDEX('妖怪リスト'!E$2:E$200,$B22,1)</f>
        <v>4635</v>
      </c>
      <c r="E22" s="1">
        <f>INDEX('妖怪リスト'!F$2:F$200,$B22,1)</f>
        <v>3930</v>
      </c>
      <c r="F22" s="1" t="str">
        <f>INDEX('妖怪リスト'!$C$2:$C$200,$B22,1)</f>
        <v>蒼</v>
      </c>
      <c r="H22" s="16" t="s">
        <v>77</v>
      </c>
      <c r="I22" s="1">
        <f>MATCH(H22,'妖怪リスト'!$B$2:$B$200,0)</f>
        <v>5</v>
      </c>
      <c r="J22" s="1">
        <f>INDEX('妖怪リスト'!$D$2:D$200,$I22,1)</f>
        <v>17</v>
      </c>
      <c r="K22" s="1">
        <f>INDEX('妖怪リスト'!$E$2:$E$200,$I22,1)</f>
        <v>5719</v>
      </c>
      <c r="L22" s="1">
        <f>INDEX('妖怪リスト'!$F$2:$F$200,$I22,1)</f>
        <v>7081</v>
      </c>
      <c r="M22" s="1" t="str">
        <f>INDEX('妖怪リスト'!$C$2:$C$200,$I22,1)</f>
        <v>紫</v>
      </c>
    </row>
    <row r="23" spans="1:13" ht="12.75">
      <c r="A23" s="12" t="s">
        <v>293</v>
      </c>
      <c r="C23" s="1">
        <f>SUM(C18:C22)</f>
        <v>89</v>
      </c>
      <c r="D23" s="1">
        <f>SUM(D18:D22)*F23+$D$7*0.2+500*5</f>
        <v>62997.36</v>
      </c>
      <c r="E23" s="1">
        <f>INT((SUM(E18:E22)*F23+SUM($E$2:$E$6)*$F$7*0.2+1000*5)/10)</f>
        <v>6464</v>
      </c>
      <c r="F23" s="1">
        <f>IF(AND(F18=F19,F19=F20,F20=F21,F21=F22),1.4,1)</f>
        <v>1.4</v>
      </c>
      <c r="H23" s="12" t="s">
        <v>293</v>
      </c>
      <c r="J23" s="1">
        <f>SUM(J18:J22)</f>
        <v>89</v>
      </c>
      <c r="K23" s="27">
        <f>SUM(K18:K22)*M23+$D$7*0.2+500*5</f>
        <v>63747.76</v>
      </c>
      <c r="L23" s="1">
        <f>INT((SUM(L18:L22)*M23+SUM($E$2:$E$6)*$F$7*0.2+1000*5)/10)</f>
        <v>6702</v>
      </c>
      <c r="M23" s="1">
        <f>IF(AND(M18=M19,M19=M20,M20=M21,M21=M22),1.4,1)</f>
        <v>1.4</v>
      </c>
    </row>
    <row r="25" spans="1:13" ht="12.75">
      <c r="A25" s="10" t="str">
        <f>CONCATENATE("三番隊 行動順：",F46)</f>
        <v>三番隊 行動順：5</v>
      </c>
      <c r="B25" s="10" t="s">
        <v>44</v>
      </c>
      <c r="C25" s="10" t="s">
        <v>47</v>
      </c>
      <c r="D25" s="10" t="s">
        <v>48</v>
      </c>
      <c r="E25" s="10" t="s">
        <v>49</v>
      </c>
      <c r="F25" s="10" t="s">
        <v>292</v>
      </c>
      <c r="H25" s="10" t="str">
        <f>CONCATENATE("八番隊 行動順：",F51)</f>
        <v>八番隊 行動順：2</v>
      </c>
      <c r="I25" s="10" t="s">
        <v>44</v>
      </c>
      <c r="J25" s="10" t="s">
        <v>47</v>
      </c>
      <c r="K25" s="10" t="s">
        <v>48</v>
      </c>
      <c r="L25" s="10" t="s">
        <v>49</v>
      </c>
      <c r="M25" s="10" t="s">
        <v>292</v>
      </c>
    </row>
    <row r="26" spans="1:13" ht="12.75">
      <c r="A26" s="16" t="s">
        <v>131</v>
      </c>
      <c r="B26" s="1">
        <f>MATCH(A26,'妖怪リスト'!$B$2:$B$200,0)</f>
        <v>65</v>
      </c>
      <c r="C26" s="1">
        <f>INDEX('妖怪リスト'!D$2:D$200,$B26,1)</f>
        <v>21</v>
      </c>
      <c r="D26" s="1">
        <f>INDEX('妖怪リスト'!E$2:E$200,$B26,1)</f>
        <v>8971</v>
      </c>
      <c r="E26" s="1">
        <f>INDEX('妖怪リスト'!F$2:F$200,$B26,1)</f>
        <v>8817</v>
      </c>
      <c r="F26" s="1" t="str">
        <f>INDEX('妖怪リスト'!$C$2:$C$200,$B26,1)</f>
        <v>茜</v>
      </c>
      <c r="H26" s="16" t="s">
        <v>133</v>
      </c>
      <c r="I26" s="1">
        <f>MATCH(H26,'妖怪リスト'!$B$2:$B$200,0)</f>
        <v>67</v>
      </c>
      <c r="J26" s="1">
        <f>INDEX('妖怪リスト'!$D$2:D$200,$I26,1)</f>
        <v>22</v>
      </c>
      <c r="K26" s="1">
        <f>INDEX('妖怪リスト'!$E$2:$E$200,$I26,1)</f>
        <v>8344</v>
      </c>
      <c r="L26" s="1">
        <f>INDEX('妖怪リスト'!$F$2:$F$200,$I26,1)</f>
        <v>9010</v>
      </c>
      <c r="M26" s="1" t="str">
        <f>INDEX('妖怪リスト'!$C$2:$C$200,$I26,1)</f>
        <v>茜</v>
      </c>
    </row>
    <row r="27" spans="1:13" ht="12.75">
      <c r="A27" s="16" t="s">
        <v>81</v>
      </c>
      <c r="B27" s="1">
        <f>MATCH(A27,'妖怪リスト'!$B$2:$B$200,0)</f>
        <v>11</v>
      </c>
      <c r="C27" s="1">
        <f>INDEX('妖怪リスト'!$D$2:$D$200,B27,1)</f>
        <v>18</v>
      </c>
      <c r="D27" s="1">
        <f>INDEX('妖怪リスト'!E$2:E$200,$B27,1)</f>
        <v>7793</v>
      </c>
      <c r="E27" s="1">
        <f>INDEX('妖怪リスト'!F$2:F$200,$B27,1)</f>
        <v>6553</v>
      </c>
      <c r="F27" s="1" t="str">
        <f>INDEX('妖怪リスト'!$C$2:$C$200,$B27,1)</f>
        <v>茜</v>
      </c>
      <c r="H27" s="16" t="s">
        <v>174</v>
      </c>
      <c r="I27" s="1">
        <f>MATCH(H27,'妖怪リスト'!$B$2:$B$200,0)</f>
        <v>119</v>
      </c>
      <c r="J27" s="1">
        <f>INDEX('妖怪リスト'!$D$2:D$200,$I27,1)</f>
        <v>14</v>
      </c>
      <c r="K27" s="1">
        <f>INDEX('妖怪リスト'!$E$2:$E$200,$I27,1)</f>
        <v>3681</v>
      </c>
      <c r="L27" s="1">
        <f>INDEX('妖怪リスト'!$F$2:$F$200,$I27,1)</f>
        <v>2928</v>
      </c>
      <c r="M27" s="1" t="str">
        <f>INDEX('妖怪リスト'!$C$2:$C$200,$I27,1)</f>
        <v>茜</v>
      </c>
    </row>
    <row r="28" spans="1:13" ht="12.75">
      <c r="A28" s="16" t="s">
        <v>88</v>
      </c>
      <c r="B28" s="1">
        <f>MATCH(A28,'妖怪リスト'!$B$2:$B$200,0)</f>
        <v>18</v>
      </c>
      <c r="C28" s="1">
        <f>INDEX('妖怪リスト'!$D$2:$D$200,B28,1)</f>
        <v>17</v>
      </c>
      <c r="D28" s="1">
        <f>INDEX('妖怪リスト'!E$2:E$200,$B28,1)</f>
        <v>8297</v>
      </c>
      <c r="E28" s="1">
        <f>INDEX('妖怪リスト'!F$2:F$200,$B28,1)</f>
        <v>7127</v>
      </c>
      <c r="F28" s="1" t="str">
        <f>INDEX('妖怪リスト'!$C$2:$C$200,$B28,1)</f>
        <v>茜</v>
      </c>
      <c r="H28" s="16" t="s">
        <v>151</v>
      </c>
      <c r="I28" s="1">
        <f>MATCH(H28,'妖怪リスト'!$B$2:$B$200,0)</f>
        <v>91</v>
      </c>
      <c r="J28" s="1">
        <f>INDEX('妖怪リスト'!$D$2:D$200,$I28,1)</f>
        <v>19</v>
      </c>
      <c r="K28" s="1">
        <f>INDEX('妖怪リスト'!$E$2:$E$200,$I28,1)</f>
        <v>6900</v>
      </c>
      <c r="L28" s="1">
        <f>INDEX('妖怪リスト'!$F$2:$F$200,$I28,1)</f>
        <v>6680</v>
      </c>
      <c r="M28" s="1" t="str">
        <f>INDEX('妖怪リスト'!$C$2:$C$200,$I28,1)</f>
        <v>茜</v>
      </c>
    </row>
    <row r="29" spans="1:13" ht="12.75">
      <c r="A29" s="16" t="s">
        <v>157</v>
      </c>
      <c r="B29" s="1">
        <f>MATCH(A29,'妖怪リスト'!$B$2:$B$200,0)</f>
        <v>96</v>
      </c>
      <c r="C29" s="1">
        <f>INDEX('妖怪リスト'!$D$2:$D$200,B29,1)</f>
        <v>17</v>
      </c>
      <c r="D29" s="1">
        <f>INDEX('妖怪リスト'!E$2:E$200,$B29,1)</f>
        <v>7265</v>
      </c>
      <c r="E29" s="1">
        <f>INDEX('妖怪リスト'!F$2:F$200,$B29,1)</f>
        <v>7628</v>
      </c>
      <c r="F29" s="1" t="str">
        <f>INDEX('妖怪リスト'!$C$2:$C$200,$B29,1)</f>
        <v>茜</v>
      </c>
      <c r="H29" s="16" t="s">
        <v>139</v>
      </c>
      <c r="I29" s="1">
        <f>MATCH(H29,'妖怪リスト'!$B$2:$B$200,0)</f>
        <v>76</v>
      </c>
      <c r="J29" s="1">
        <f>INDEX('妖怪リスト'!$D$2:D$200,$I29,1)</f>
        <v>17</v>
      </c>
      <c r="K29" s="1">
        <f>INDEX('妖怪リスト'!$E$2:$E$200,$I29,1)</f>
        <v>5523</v>
      </c>
      <c r="L29" s="1">
        <f>INDEX('妖怪リスト'!$F$2:$F$200,$I29,1)</f>
        <v>6365</v>
      </c>
      <c r="M29" s="1" t="str">
        <f>INDEX('妖怪リスト'!$C$2:$C$200,$I29,1)</f>
        <v>茜</v>
      </c>
    </row>
    <row r="30" spans="1:13" ht="12.75">
      <c r="A30" s="16" t="s">
        <v>107</v>
      </c>
      <c r="B30" s="1">
        <f>MATCH(A30,'妖怪リスト'!$B$2:$B$200,0)</f>
        <v>41</v>
      </c>
      <c r="C30" s="1">
        <f>INDEX('妖怪リスト'!$D$2:$D$200,B30,1)</f>
        <v>16</v>
      </c>
      <c r="D30" s="1">
        <f>INDEX('妖怪リスト'!E$2:E$200,$B30,1)</f>
        <v>6307</v>
      </c>
      <c r="E30" s="1">
        <f>INDEX('妖怪リスト'!F$2:F$200,$B30,1)</f>
        <v>5194</v>
      </c>
      <c r="F30" s="1" t="str">
        <f>INDEX('妖怪リスト'!$C$2:$C$200,$B30,1)</f>
        <v>茜</v>
      </c>
      <c r="H30" s="16" t="s">
        <v>125</v>
      </c>
      <c r="I30" s="1">
        <f>MATCH(H30,'妖怪リスト'!$B$2:$B$200,0)</f>
        <v>55</v>
      </c>
      <c r="J30" s="1">
        <f>INDEX('妖怪リスト'!$D$2:D$200,$I30,1)</f>
        <v>16</v>
      </c>
      <c r="K30" s="1">
        <f>INDEX('妖怪リスト'!$E$2:$E$200,$I30,1)</f>
        <v>5214</v>
      </c>
      <c r="L30" s="1">
        <f>INDEX('妖怪リスト'!$F$2:$F$200,$I30,1)</f>
        <v>5820</v>
      </c>
      <c r="M30" s="1" t="str">
        <f>INDEX('妖怪リスト'!$C$2:$C$200,$I30,1)</f>
        <v>茜</v>
      </c>
    </row>
    <row r="31" spans="1:13" ht="12.75">
      <c r="A31" s="12" t="s">
        <v>293</v>
      </c>
      <c r="C31" s="1">
        <f>SUM(C26:C30)</f>
        <v>89</v>
      </c>
      <c r="D31" s="1">
        <f>SUM(D26:D30)*F31+$D$7*0.2+500*5</f>
        <v>70100.95999999999</v>
      </c>
      <c r="E31" s="1">
        <f>INT((SUM(E26:E30)*F31+SUM($E$2:$E$6)*$F$7*0.2+1000*5)/10)</f>
        <v>6676</v>
      </c>
      <c r="F31" s="1">
        <f>IF(AND(F26=F27,F27=F28,F28=F29,F29=F30),1.4,1)</f>
        <v>1.4</v>
      </c>
      <c r="H31" s="12" t="s">
        <v>293</v>
      </c>
      <c r="J31" s="1">
        <f>SUM(J26:J30)</f>
        <v>88</v>
      </c>
      <c r="K31" s="27">
        <f>SUM(K26:K30)*M31+$D$7*0.2+500*5</f>
        <v>57541.56</v>
      </c>
      <c r="L31" s="1">
        <f>INT((SUM(L26:L30)*M31+SUM($E$2:$E$6)*$F$7*0.2+1000*5)/10)</f>
        <v>6044</v>
      </c>
      <c r="M31" s="1">
        <f>IF(AND(M26=M27,M27=M28,M28=M29,M29=M30),1.4,1)</f>
        <v>1.4</v>
      </c>
    </row>
    <row r="33" spans="1:13" ht="12.75">
      <c r="A33" s="10" t="str">
        <f>CONCATENATE("四番隊 行動順：",F47)</f>
        <v>四番隊 行動順：2</v>
      </c>
      <c r="B33" s="10" t="s">
        <v>44</v>
      </c>
      <c r="C33" s="10" t="s">
        <v>47</v>
      </c>
      <c r="D33" s="10" t="s">
        <v>48</v>
      </c>
      <c r="E33" s="10" t="s">
        <v>49</v>
      </c>
      <c r="F33" s="10" t="s">
        <v>292</v>
      </c>
      <c r="H33" s="10" t="str">
        <f>CONCATENATE("九番隊 行動順：",F52)</f>
        <v>九番隊 行動順：1</v>
      </c>
      <c r="I33" s="10" t="s">
        <v>44</v>
      </c>
      <c r="J33" s="10" t="s">
        <v>47</v>
      </c>
      <c r="K33" s="10" t="s">
        <v>48</v>
      </c>
      <c r="L33" s="10" t="s">
        <v>49</v>
      </c>
      <c r="M33" s="10" t="s">
        <v>292</v>
      </c>
    </row>
    <row r="34" spans="1:13" ht="12.75">
      <c r="A34" s="16" t="s">
        <v>100</v>
      </c>
      <c r="B34" s="1">
        <f>MATCH(A34,'妖怪リスト'!$B$2:$B$200,0)</f>
        <v>33</v>
      </c>
      <c r="C34" s="1">
        <f>INDEX('妖怪リスト'!D$2:D$200,$B34,1)</f>
        <v>21</v>
      </c>
      <c r="D34" s="1">
        <f>INDEX('妖怪リスト'!E$2:E$200,$B34,1)</f>
        <v>8612</v>
      </c>
      <c r="E34" s="1">
        <f>INDEX('妖怪リスト'!F$2:F$200,$B34,1)</f>
        <v>8050</v>
      </c>
      <c r="F34" s="1" t="str">
        <f>INDEX('妖怪リスト'!$C$2:$C$200,$B34,1)</f>
        <v>茜</v>
      </c>
      <c r="H34" s="16" t="s">
        <v>86</v>
      </c>
      <c r="I34" s="1">
        <f>MATCH(H34,'妖怪リスト'!$B$2:$B$200,0)</f>
        <v>17</v>
      </c>
      <c r="J34" s="1">
        <f>INDEX('妖怪リスト'!$D$2:D$200,$I34,1)</f>
        <v>17</v>
      </c>
      <c r="K34" s="1">
        <f>INDEX('妖怪リスト'!$E$2:$E$200,$I34,1)</f>
        <v>6666</v>
      </c>
      <c r="L34" s="1">
        <f>INDEX('妖怪リスト'!$F$2:$F$200,$I34,1)</f>
        <v>6123</v>
      </c>
      <c r="M34" s="1" t="str">
        <f>INDEX('妖怪リスト'!$C$2:$C$200,$I34,1)</f>
        <v>蒼</v>
      </c>
    </row>
    <row r="35" spans="1:13" ht="12.75">
      <c r="A35" s="16" t="s">
        <v>85</v>
      </c>
      <c r="B35" s="1">
        <f>MATCH(A35,'妖怪リスト'!$B$2:$B$200,0)</f>
        <v>16</v>
      </c>
      <c r="C35" s="1">
        <f>INDEX('妖怪リスト'!$D$2:$D$200,B35,1)</f>
        <v>17</v>
      </c>
      <c r="D35" s="1">
        <f>INDEX('妖怪リスト'!E$2:E$200,$B35,1)</f>
        <v>6983</v>
      </c>
      <c r="E35" s="1">
        <f>INDEX('妖怪リスト'!F$2:F$200,$B35,1)</f>
        <v>7771</v>
      </c>
      <c r="F35" s="1" t="str">
        <f>INDEX('妖怪リスト'!$C$2:$C$200,$B35,1)</f>
        <v>茜</v>
      </c>
      <c r="H35" s="16" t="s">
        <v>160</v>
      </c>
      <c r="I35" s="1">
        <f>MATCH(H35,'妖怪リスト'!$B$2:$B$200,0)</f>
        <v>100</v>
      </c>
      <c r="J35" s="1">
        <f>INDEX('妖怪リスト'!$D$2:D$200,$I35,1)</f>
        <v>16</v>
      </c>
      <c r="K35" s="1">
        <f>INDEX('妖怪リスト'!$E$2:$E$200,$I35,1)</f>
        <v>5042</v>
      </c>
      <c r="L35" s="1">
        <f>INDEX('妖怪リスト'!$F$2:$F$200,$I35,1)</f>
        <v>5187</v>
      </c>
      <c r="M35" s="1" t="str">
        <f>INDEX('妖怪リスト'!$C$2:$C$200,$I35,1)</f>
        <v>蒼</v>
      </c>
    </row>
    <row r="36" spans="1:13" ht="12.75">
      <c r="A36" s="16" t="s">
        <v>99</v>
      </c>
      <c r="B36" s="1">
        <f>MATCH(A36,'妖怪リスト'!$B$2:$B$200,0)</f>
        <v>31</v>
      </c>
      <c r="C36" s="1">
        <f>INDEX('妖怪リスト'!$D$2:$D$200,B36,1)</f>
        <v>18</v>
      </c>
      <c r="D36" s="1">
        <f>INDEX('妖怪リスト'!E$2:E$200,$B36,1)</f>
        <v>6441</v>
      </c>
      <c r="E36" s="1">
        <f>INDEX('妖怪リスト'!F$2:F$200,$B36,1)</f>
        <v>6374</v>
      </c>
      <c r="F36" s="1" t="str">
        <f>INDEX('妖怪リスト'!$C$2:$C$200,$B36,1)</f>
        <v>茜</v>
      </c>
      <c r="H36" s="16" t="s">
        <v>103</v>
      </c>
      <c r="I36" s="1">
        <f>MATCH(H36,'妖怪リスト'!$B$2:$B$200,0)</f>
        <v>35</v>
      </c>
      <c r="J36" s="1">
        <f>INDEX('妖怪リスト'!$D$2:D$200,$I36,1)</f>
        <v>15</v>
      </c>
      <c r="K36" s="1">
        <f>INDEX('妖怪リスト'!$E$2:$E$200,$I36,1)</f>
        <v>4905</v>
      </c>
      <c r="L36" s="1">
        <f>INDEX('妖怪リスト'!$F$2:$F$200,$I36,1)</f>
        <v>5187</v>
      </c>
      <c r="M36" s="1" t="str">
        <f>INDEX('妖怪リスト'!$C$2:$C$200,$I36,1)</f>
        <v>蒼</v>
      </c>
    </row>
    <row r="37" spans="1:13" ht="12.75">
      <c r="A37" s="16" t="s">
        <v>137</v>
      </c>
      <c r="B37" s="1">
        <f>MATCH(A37,'妖怪リスト'!$B$2:$B$200,0)</f>
        <v>73</v>
      </c>
      <c r="C37" s="1">
        <f>INDEX('妖怪リスト'!$D$2:$D$200,B37,1)</f>
        <v>17</v>
      </c>
      <c r="D37" s="1">
        <f>INDEX('妖怪リスト'!E$2:E$200,$B37,1)</f>
        <v>5697</v>
      </c>
      <c r="E37" s="1">
        <f>INDEX('妖怪リスト'!F$2:F$200,$B37,1)</f>
        <v>5277</v>
      </c>
      <c r="F37" s="1" t="str">
        <f>INDEX('妖怪リスト'!$C$2:$C$200,$B37,1)</f>
        <v>茜</v>
      </c>
      <c r="H37" s="16" t="s">
        <v>83</v>
      </c>
      <c r="I37" s="1">
        <f>MATCH(H37,'妖怪リスト'!$B$2:$B$200,0)</f>
        <v>13</v>
      </c>
      <c r="J37" s="1">
        <f>INDEX('妖怪リスト'!$D$2:D$200,$I37,1)</f>
        <v>14</v>
      </c>
      <c r="K37" s="1">
        <f>INDEX('妖怪リスト'!$E$2:$E$200,$I37,1)</f>
        <v>3849</v>
      </c>
      <c r="L37" s="1">
        <f>INDEX('妖怪リスト'!$F$2:$F$200,$I37,1)</f>
        <v>3661</v>
      </c>
      <c r="M37" s="1" t="str">
        <f>INDEX('妖怪リスト'!$C$2:$C$200,$I37,1)</f>
        <v>蒼</v>
      </c>
    </row>
    <row r="38" spans="1:13" ht="12.75">
      <c r="A38" s="16" t="s">
        <v>109</v>
      </c>
      <c r="B38" s="1">
        <f>MATCH(A38,'妖怪リスト'!$B$2:$B$200,0)</f>
        <v>42</v>
      </c>
      <c r="C38" s="1">
        <f>INDEX('妖怪リスト'!$D$2:$D$200,B38,1)</f>
        <v>15</v>
      </c>
      <c r="D38" s="1">
        <f>INDEX('妖怪リスト'!E$2:E$200,$B38,1)</f>
        <v>5370</v>
      </c>
      <c r="E38" s="1">
        <f>INDEX('妖怪リスト'!F$2:F$200,$B38,1)</f>
        <v>5814</v>
      </c>
      <c r="F38" s="1" t="str">
        <f>INDEX('妖怪リスト'!$C$2:$C$200,$B38,1)</f>
        <v>茜</v>
      </c>
      <c r="H38" s="16" t="s">
        <v>177</v>
      </c>
      <c r="I38" s="1">
        <f>MATCH(H38,'妖怪リスト'!$B$2:$B$200,0)</f>
        <v>122</v>
      </c>
      <c r="J38" s="1">
        <f>INDEX('妖怪リスト'!$D$2:D$200,$I38,1)</f>
        <v>14</v>
      </c>
      <c r="K38" s="1">
        <f>INDEX('妖怪リスト'!$E$2:$E$200,$I38,1)</f>
        <v>3402</v>
      </c>
      <c r="L38" s="1">
        <f>INDEX('妖怪リスト'!$F$2:$F$200,$I38,1)</f>
        <v>3820</v>
      </c>
      <c r="M38" s="1" t="str">
        <f>INDEX('妖怪リスト'!$C$2:$C$200,$I38,1)</f>
        <v>蒼</v>
      </c>
    </row>
    <row r="39" spans="1:13" ht="12.75">
      <c r="A39" s="12" t="s">
        <v>293</v>
      </c>
      <c r="C39" s="1">
        <f>SUM(C34:C38)</f>
        <v>88</v>
      </c>
      <c r="D39" s="1">
        <f>SUM(D34:D38)*F39+$D$7*0.2+500*5</f>
        <v>62358.96</v>
      </c>
      <c r="E39" s="1">
        <f>INT((SUM(E34:E38)*F39+SUM($E$2:$E$6)*$F$7*0.2+1000*5)/10)</f>
        <v>6392</v>
      </c>
      <c r="F39" s="1">
        <f>IF(AND(F34=F35,F35=F36,F36=F37,F37=F38),1.4,1)</f>
        <v>1.4</v>
      </c>
      <c r="H39" s="12" t="s">
        <v>293</v>
      </c>
      <c r="J39" s="1">
        <f>SUM(J34:J38)</f>
        <v>76</v>
      </c>
      <c r="K39" s="27">
        <f>SUM(K34:K38)*M39+$D$7*0.2+500*5</f>
        <v>49424.36</v>
      </c>
      <c r="L39" s="1">
        <f>INT((SUM(L34:L38)*M39+SUM($E$2:$E$6)*$F$7*0.2+1000*5)/10)</f>
        <v>5089</v>
      </c>
      <c r="M39" s="1">
        <f>IF(AND(M34=M35,M35=M36,M36=M37,M37=M38),1.4,1)</f>
        <v>1.4</v>
      </c>
    </row>
    <row r="42" spans="3:13" ht="12.75">
      <c r="C42" s="1" t="s">
        <v>47</v>
      </c>
      <c r="D42" s="1" t="s">
        <v>294</v>
      </c>
      <c r="E42" s="1" t="s">
        <v>295</v>
      </c>
      <c r="F42" s="1" t="s">
        <v>296</v>
      </c>
      <c r="M42"/>
    </row>
    <row r="43" spans="1:13" ht="12.75">
      <c r="A43" s="12" t="s">
        <v>291</v>
      </c>
      <c r="C43" s="1">
        <f>C7</f>
        <v>114</v>
      </c>
      <c r="D43" s="1">
        <f>E7</f>
        <v>6160</v>
      </c>
      <c r="E43" s="1">
        <f>D7</f>
        <v>67573.8</v>
      </c>
      <c r="F43" s="1" t="s">
        <v>297</v>
      </c>
      <c r="H43" s="1" t="s">
        <v>269</v>
      </c>
      <c r="M43"/>
    </row>
    <row r="44" spans="1:13" ht="12.75">
      <c r="A44" s="12" t="s">
        <v>298</v>
      </c>
      <c r="C44" s="1">
        <f>C15</f>
        <v>89</v>
      </c>
      <c r="D44" s="1">
        <f>E15</f>
        <v>6741</v>
      </c>
      <c r="E44" s="1">
        <f>D15</f>
        <v>67564.16</v>
      </c>
      <c r="F44" s="1">
        <f>RANK(C44,$C$44:$C$52,1)</f>
        <v>5</v>
      </c>
      <c r="H44" s="1" t="s">
        <v>299</v>
      </c>
      <c r="M44"/>
    </row>
    <row r="45" spans="1:13" ht="12.75">
      <c r="A45" s="12" t="s">
        <v>300</v>
      </c>
      <c r="C45" s="1">
        <f>C23</f>
        <v>89</v>
      </c>
      <c r="D45" s="1">
        <f>E23</f>
        <v>6464</v>
      </c>
      <c r="E45" s="1">
        <f>D23</f>
        <v>62997.36</v>
      </c>
      <c r="F45" s="1">
        <f>RANK(C45,$C$44:$C$52,1)</f>
        <v>5</v>
      </c>
      <c r="H45" s="1" t="s">
        <v>301</v>
      </c>
      <c r="M45"/>
    </row>
    <row r="46" spans="1:13" ht="12.75">
      <c r="A46" s="12" t="s">
        <v>302</v>
      </c>
      <c r="C46" s="1">
        <f>C31</f>
        <v>89</v>
      </c>
      <c r="D46" s="1">
        <f>E31</f>
        <v>6676</v>
      </c>
      <c r="E46" s="1">
        <f>D31</f>
        <v>70100.95999999999</v>
      </c>
      <c r="F46" s="1">
        <f>RANK(C46,$C$44:$C$52,1)</f>
        <v>5</v>
      </c>
      <c r="M46"/>
    </row>
    <row r="47" spans="1:13" ht="12.75">
      <c r="A47" s="12" t="s">
        <v>303</v>
      </c>
      <c r="C47" s="1">
        <f>C39</f>
        <v>88</v>
      </c>
      <c r="D47" s="1">
        <f>E39</f>
        <v>6392</v>
      </c>
      <c r="E47" s="1">
        <f>D39</f>
        <v>62358.96</v>
      </c>
      <c r="F47" s="1">
        <f>RANK(C47,$C$44:$C$52,1)</f>
        <v>2</v>
      </c>
      <c r="H47" s="1" t="s">
        <v>304</v>
      </c>
      <c r="M47"/>
    </row>
    <row r="48" spans="1:13" ht="12.75">
      <c r="A48" s="12" t="s">
        <v>305</v>
      </c>
      <c r="C48" s="1">
        <f>J7</f>
        <v>89</v>
      </c>
      <c r="D48" s="1">
        <f>L7</f>
        <v>6224</v>
      </c>
      <c r="E48" s="1">
        <f>K7</f>
        <v>71838.36</v>
      </c>
      <c r="F48" s="1">
        <f>RANK(C48,$C$44:$C$52,1)</f>
        <v>5</v>
      </c>
      <c r="H48" s="1" t="s">
        <v>306</v>
      </c>
      <c r="M48"/>
    </row>
    <row r="49" spans="1:13" ht="12.75">
      <c r="A49" s="12" t="s">
        <v>307</v>
      </c>
      <c r="C49" s="1">
        <f>J15</f>
        <v>88</v>
      </c>
      <c r="D49" s="1">
        <f>L15</f>
        <v>6229</v>
      </c>
      <c r="E49" s="1">
        <f>K15</f>
        <v>64425.36</v>
      </c>
      <c r="F49" s="1">
        <f>RANK(C49,$C$44:$C$52,1)</f>
        <v>2</v>
      </c>
      <c r="H49" s="1" t="s">
        <v>308</v>
      </c>
      <c r="M49"/>
    </row>
    <row r="50" spans="1:8" ht="12.75">
      <c r="A50" s="12" t="s">
        <v>309</v>
      </c>
      <c r="C50" s="1">
        <f>J23</f>
        <v>89</v>
      </c>
      <c r="D50" s="1">
        <f>L23</f>
        <v>6702</v>
      </c>
      <c r="E50" s="1">
        <f>K23</f>
        <v>63747.76</v>
      </c>
      <c r="F50" s="1">
        <f>RANK(C50,$C$44:$C$52,1)</f>
        <v>5</v>
      </c>
      <c r="H50" s="1" t="s">
        <v>310</v>
      </c>
    </row>
    <row r="51" spans="1:6" ht="12.75">
      <c r="A51" s="12" t="s">
        <v>311</v>
      </c>
      <c r="C51" s="1">
        <f>J31</f>
        <v>88</v>
      </c>
      <c r="D51" s="1">
        <f>L31</f>
        <v>6044</v>
      </c>
      <c r="E51" s="1">
        <f>K31</f>
        <v>57541.56</v>
      </c>
      <c r="F51" s="1">
        <f>RANK(C51,$C$44:$C$52,1)</f>
        <v>2</v>
      </c>
    </row>
    <row r="52" spans="1:6" ht="12.75">
      <c r="A52" s="12" t="s">
        <v>312</v>
      </c>
      <c r="C52" s="1">
        <f>J39</f>
        <v>76</v>
      </c>
      <c r="D52" s="1">
        <f>L39</f>
        <v>5089</v>
      </c>
      <c r="E52" s="1">
        <f>K39</f>
        <v>49424.36</v>
      </c>
      <c r="F52" s="1">
        <f>RANK(C52,$C$44:$C$52,1)</f>
        <v>1</v>
      </c>
    </row>
  </sheetData>
  <sheetProtection sheet="1"/>
  <conditionalFormatting sqref="C46:C53 C17:C20">
    <cfRule type="cellIs" priority="1" dxfId="3" operator="equal" stopIfTrue="1">
      <formula>1</formula>
    </cfRule>
  </conditionalFormatting>
  <conditionalFormatting sqref="C28 C17:C20">
    <cfRule type="cellIs" priority="2" dxfId="3" operator="equal" stopIfTrue="1">
      <formula>1</formula>
    </cfRule>
  </conditionalFormatting>
  <conditionalFormatting sqref="C28 C17:C20">
    <cfRule type="cellIs" priority="3" dxfId="3" operator="equal" stopIfTrue="1">
      <formula>1</formula>
    </cfRule>
  </conditionalFormatting>
  <conditionalFormatting sqref="C24">
    <cfRule type="cellIs" priority="4" dxfId="3" operator="equal" stopIfTrue="1">
      <formula>1</formula>
    </cfRule>
  </conditionalFormatting>
  <conditionalFormatting sqref="C24">
    <cfRule type="cellIs" priority="5" dxfId="3" operator="equal" stopIfTrue="1">
      <formula>1</formula>
    </cfRule>
  </conditionalFormatting>
  <conditionalFormatting sqref="C24">
    <cfRule type="cellIs" priority="6" dxfId="3" operator="equal" stopIfTrue="1">
      <formula>1</formula>
    </cfRule>
  </conditionalFormatting>
  <conditionalFormatting sqref="C24">
    <cfRule type="cellIs" priority="7" dxfId="3" operator="equal" stopIfTrue="1">
      <formula>1</formula>
    </cfRule>
  </conditionalFormatting>
  <conditionalFormatting sqref="C32">
    <cfRule type="cellIs" priority="8" dxfId="3" operator="equal" stopIfTrue="1">
      <formula>1</formula>
    </cfRule>
  </conditionalFormatting>
  <conditionalFormatting sqref="C32">
    <cfRule type="cellIs" priority="9" dxfId="3" operator="equal" stopIfTrue="1">
      <formula>1</formula>
    </cfRule>
  </conditionalFormatting>
  <conditionalFormatting sqref="C32">
    <cfRule type="cellIs" priority="10" dxfId="3" operator="equal" stopIfTrue="1">
      <formula>1</formula>
    </cfRule>
  </conditionalFormatting>
  <conditionalFormatting sqref="C32">
    <cfRule type="cellIs" priority="11" dxfId="3" operator="equal" stopIfTrue="1">
      <formula>1</formula>
    </cfRule>
  </conditionalFormatting>
  <conditionalFormatting sqref="F2:F6 F10:F14 F18:F22 F26:F30 F34:F38 M2:M6 M10:M14 M18:M22 M26:M30 M34:M38">
    <cfRule type="expression" priority="12" dxfId="0" stopIfTrue="1">
      <formula>IF(K3="茜",TRUE)</formula>
    </cfRule>
    <cfRule type="expression" priority="13" dxfId="1" stopIfTrue="1">
      <formula>IF(K3="蒼",TRUE)</formula>
    </cfRule>
    <cfRule type="expression" priority="14" dxfId="2" stopIfTrue="1">
      <formula>IF(K3="紫",TRUE)</formula>
    </cfRule>
  </conditionalFormatting>
  <dataValidations count="3">
    <dataValidation type="list" operator="equal" allowBlank="1" showErrorMessage="1" sqref="A2:A6">
      <formula1>妖怪リスト!$B$2:$B$300</formula1>
    </dataValidation>
    <dataValidation type="list" operator="equal" allowBlank="1" showErrorMessage="1" sqref="H2:H6 H10:H14 H18:H22 H26:H30 H34:H38">
      <formula1>妖怪リスト!$B$2:$B$300</formula1>
    </dataValidation>
    <dataValidation type="list" operator="equal" allowBlank="1" showErrorMessage="1" sqref="A10:A14 A18:A22 A26:A30 A34:A38">
      <formula1>妖怪リスト!$B$2:$B$300</formula1>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T300"/>
  <sheetViews>
    <sheetView workbookViewId="0" topLeftCell="A1">
      <pane ySplit="1" topLeftCell="L2" activePane="bottomLeft" state="frozen"/>
      <selection pane="topLeft" activeCell="A1" sqref="A1"/>
      <selection pane="bottomLeft" activeCell="B24" sqref="B24"/>
    </sheetView>
  </sheetViews>
  <sheetFormatPr defaultColWidth="13.7109375" defaultRowHeight="12"/>
  <cols>
    <col min="1" max="1" width="6.00390625" style="1" customWidth="1"/>
    <col min="2" max="2" width="28.140625" style="1" customWidth="1"/>
    <col min="3" max="3" width="4.8515625" style="1" customWidth="1"/>
    <col min="4" max="4" width="4.7109375" style="1" customWidth="1"/>
    <col min="5" max="5" width="7.28125" style="1" customWidth="1"/>
    <col min="6" max="7" width="7.140625" style="1" customWidth="1"/>
    <col min="8" max="13" width="4.7109375" style="1" customWidth="1"/>
    <col min="14" max="14" width="4.8515625" style="1" customWidth="1"/>
    <col min="15" max="15" width="9.28125" style="1" customWidth="1"/>
    <col min="16" max="16" width="4.7109375" style="1" customWidth="1"/>
    <col min="17" max="17" width="5.57421875" style="1" customWidth="1"/>
    <col min="18" max="18" width="11.57421875" style="1" customWidth="1"/>
    <col min="19" max="19" width="4.8515625" style="1" customWidth="1"/>
    <col min="20" max="20" width="5.57421875" style="1" customWidth="1"/>
    <col min="21" max="16384" width="12.8515625" style="1" customWidth="1"/>
  </cols>
  <sheetData>
    <row r="1" spans="1:20" ht="12.75">
      <c r="A1" s="3" t="s">
        <v>44</v>
      </c>
      <c r="B1" s="3" t="s">
        <v>45</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row>
    <row r="2" spans="1:7" ht="12.75">
      <c r="A2" s="1">
        <v>1</v>
      </c>
      <c r="B2" s="4" t="s">
        <v>64</v>
      </c>
      <c r="C2" s="5"/>
      <c r="D2" s="1">
        <v>0</v>
      </c>
      <c r="E2" s="1">
        <v>0</v>
      </c>
      <c r="F2" s="1">
        <v>0</v>
      </c>
      <c r="G2" s="1">
        <v>0</v>
      </c>
    </row>
    <row r="3" spans="1:20" ht="12.75">
      <c r="A3" s="1">
        <v>2</v>
      </c>
      <c r="B3" s="4" t="s">
        <v>65</v>
      </c>
      <c r="C3" s="5" t="s">
        <v>66</v>
      </c>
      <c r="D3" s="1">
        <v>22</v>
      </c>
      <c r="E3" s="1">
        <v>9134</v>
      </c>
      <c r="F3" s="1">
        <v>9183</v>
      </c>
      <c r="G3" s="1">
        <v>7806</v>
      </c>
      <c r="H3" s="1">
        <v>7</v>
      </c>
      <c r="P3" s="1" t="s">
        <v>67</v>
      </c>
      <c r="Q3" s="1">
        <v>31</v>
      </c>
      <c r="S3" s="1" t="str">
        <f ca="1">HYPERLINK(CONCATENATE("http://ryohoji.g-gee.info/img_sp/card/",INDIRECT(ADDRESS(ROW(),COLUMN()-1)),".jpg"),"☆")</f>
        <v>☆</v>
      </c>
      <c r="T3" s="1" t="s">
        <v>68</v>
      </c>
    </row>
    <row r="4" spans="1:20" ht="12.75">
      <c r="A4" s="1">
        <v>3</v>
      </c>
      <c r="B4" s="4" t="s">
        <v>69</v>
      </c>
      <c r="C4" s="5" t="s">
        <v>70</v>
      </c>
      <c r="D4" s="1">
        <v>17</v>
      </c>
      <c r="E4" s="1">
        <v>4905</v>
      </c>
      <c r="F4" s="1">
        <v>5396</v>
      </c>
      <c r="G4" s="1">
        <v>4289</v>
      </c>
      <c r="I4" s="1">
        <v>6</v>
      </c>
      <c r="P4" s="1" t="s">
        <v>71</v>
      </c>
      <c r="Q4" s="1" t="s">
        <v>72</v>
      </c>
      <c r="R4" s="1" t="s">
        <v>73</v>
      </c>
      <c r="S4" s="1" t="str">
        <f ca="1">HYPERLINK(CONCATENATE("http://ryohoji.g-gee.info/img_sp/card/",INDIRECT(ADDRESS(ROW(),COLUMN()-1)),".jpg"),"☆")</f>
        <v>☆</v>
      </c>
      <c r="T4" s="1" t="s">
        <v>68</v>
      </c>
    </row>
    <row r="5" spans="1:20" ht="12.75">
      <c r="A5" s="1">
        <v>4</v>
      </c>
      <c r="B5" s="5" t="s">
        <v>74</v>
      </c>
      <c r="C5" s="5" t="s">
        <v>75</v>
      </c>
      <c r="D5" s="1">
        <v>14</v>
      </c>
      <c r="E5" s="1">
        <v>4635</v>
      </c>
      <c r="F5" s="1">
        <v>3930</v>
      </c>
      <c r="G5" s="1">
        <v>4277</v>
      </c>
      <c r="K5" s="1">
        <v>4</v>
      </c>
      <c r="P5" s="1" t="s">
        <v>76</v>
      </c>
      <c r="Q5" s="1">
        <v>31</v>
      </c>
      <c r="S5" s="1" t="str">
        <f ca="1">HYPERLINK(CONCATENATE("http://ryohoji.g-gee.info/img_sp/card/",INDIRECT(ADDRESS(ROW(),COLUMN()-1)),".jpg"),"☆")</f>
        <v>☆</v>
      </c>
      <c r="T5" s="1" t="s">
        <v>68</v>
      </c>
    </row>
    <row r="6" spans="1:20" ht="12.75">
      <c r="A6" s="1">
        <v>5</v>
      </c>
      <c r="B6" s="4" t="s">
        <v>77</v>
      </c>
      <c r="C6" s="5" t="s">
        <v>66</v>
      </c>
      <c r="D6" s="1">
        <v>17</v>
      </c>
      <c r="E6" s="1">
        <v>5719</v>
      </c>
      <c r="F6" s="1">
        <v>7081</v>
      </c>
      <c r="G6" s="1">
        <v>6334</v>
      </c>
      <c r="K6" s="1">
        <v>7</v>
      </c>
      <c r="P6" s="1" t="s">
        <v>67</v>
      </c>
      <c r="Q6" s="1" t="s">
        <v>72</v>
      </c>
      <c r="S6" s="1" t="str">
        <f ca="1">HYPERLINK(CONCATENATE("http://ryohoji.g-gee.info/img_sp/card/",INDIRECT(ADDRESS(ROW(),COLUMN()-1)),".jpg"),"☆")</f>
        <v>☆</v>
      </c>
      <c r="T6" s="1" t="s">
        <v>68</v>
      </c>
    </row>
    <row r="7" spans="1:19" ht="12.75">
      <c r="A7" s="1">
        <v>6</v>
      </c>
      <c r="B7" s="5"/>
      <c r="C7" s="5"/>
      <c r="S7" s="1" t="str">
        <f ca="1">HYPERLINK(CONCATENATE("http://ryohoji.g-gee.info/img_sp/card/",INDIRECT(ADDRESS(ROW(),COLUMN()-1)),".jpg"),"☆")</f>
        <v>☆</v>
      </c>
    </row>
    <row r="8" spans="1:20" ht="12.75">
      <c r="A8" s="1">
        <v>7</v>
      </c>
      <c r="B8" s="4" t="s">
        <v>78</v>
      </c>
      <c r="C8" s="5" t="s">
        <v>75</v>
      </c>
      <c r="D8" s="1">
        <v>18</v>
      </c>
      <c r="E8" s="1">
        <v>7080</v>
      </c>
      <c r="F8" s="1">
        <v>8471</v>
      </c>
      <c r="G8" s="1">
        <v>6915</v>
      </c>
      <c r="H8" s="1">
        <v>7</v>
      </c>
      <c r="P8" s="1" t="s">
        <v>67</v>
      </c>
      <c r="Q8" s="1">
        <v>31</v>
      </c>
      <c r="S8" s="1" t="str">
        <f ca="1">HYPERLINK(CONCATENATE("http://ryohoji.g-gee.info/img_sp/card/",INDIRECT(ADDRESS(ROW(),COLUMN()-1)),".jpg"),"☆")</f>
        <v>☆</v>
      </c>
      <c r="T8" s="1" t="s">
        <v>68</v>
      </c>
    </row>
    <row r="9" spans="1:20" ht="12.75">
      <c r="A9" s="1">
        <v>8</v>
      </c>
      <c r="B9" s="4" t="s">
        <v>79</v>
      </c>
      <c r="C9" s="5" t="s">
        <v>66</v>
      </c>
      <c r="D9" s="1">
        <v>17</v>
      </c>
      <c r="E9" s="1">
        <v>6915</v>
      </c>
      <c r="F9" s="1">
        <v>7080</v>
      </c>
      <c r="G9" s="1">
        <v>7230</v>
      </c>
      <c r="J9" s="1">
        <v>7</v>
      </c>
      <c r="P9" s="1" t="s">
        <v>67</v>
      </c>
      <c r="Q9" s="1">
        <v>31</v>
      </c>
      <c r="S9" s="1" t="str">
        <f ca="1">HYPERLINK(CONCATENATE("http://ryohoji.g-gee.info/img_sp/card/",INDIRECT(ADDRESS(ROW(),COLUMN()-1)),".jpg"),"☆")</f>
        <v>☆</v>
      </c>
      <c r="T9" s="1" t="s">
        <v>68</v>
      </c>
    </row>
    <row r="10" spans="1:20" ht="12.75">
      <c r="A10" s="1">
        <v>9</v>
      </c>
      <c r="B10" s="4" t="s">
        <v>80</v>
      </c>
      <c r="C10" s="5" t="s">
        <v>75</v>
      </c>
      <c r="D10" s="1">
        <v>15</v>
      </c>
      <c r="E10" s="1">
        <v>4913</v>
      </c>
      <c r="F10" s="1">
        <v>4317</v>
      </c>
      <c r="G10" s="1">
        <v>4844</v>
      </c>
      <c r="I10" s="1">
        <v>7</v>
      </c>
      <c r="P10" s="1" t="s">
        <v>71</v>
      </c>
      <c r="Q10" s="1">
        <v>31</v>
      </c>
      <c r="S10" s="1" t="str">
        <f ca="1">HYPERLINK(CONCATENATE("http://ryohoji.g-gee.info/img_sp/card/",INDIRECT(ADDRESS(ROW(),COLUMN()-1)),".jpg"),"☆")</f>
        <v>☆</v>
      </c>
      <c r="T10" s="1" t="s">
        <v>68</v>
      </c>
    </row>
    <row r="11" spans="1:19" ht="12.75">
      <c r="A11" s="1">
        <v>10</v>
      </c>
      <c r="B11" s="5"/>
      <c r="C11" s="5"/>
      <c r="S11" s="1" t="str">
        <f ca="1">HYPERLINK(CONCATENATE("http://ryohoji.g-gee.info/img_sp/card/",INDIRECT(ADDRESS(ROW(),COLUMN()-1)),".jpg"),"☆")</f>
        <v>☆</v>
      </c>
    </row>
    <row r="12" spans="1:20" ht="12.75">
      <c r="A12" s="1">
        <v>11</v>
      </c>
      <c r="B12" s="4" t="s">
        <v>81</v>
      </c>
      <c r="C12" s="5" t="s">
        <v>70</v>
      </c>
      <c r="D12" s="1">
        <v>18</v>
      </c>
      <c r="E12" s="1">
        <v>7793</v>
      </c>
      <c r="F12" s="1">
        <v>6553</v>
      </c>
      <c r="G12" s="1">
        <v>7020</v>
      </c>
      <c r="L12" s="1">
        <v>7</v>
      </c>
      <c r="P12" s="1" t="s">
        <v>67</v>
      </c>
      <c r="Q12" s="1">
        <v>31</v>
      </c>
      <c r="S12" s="1" t="str">
        <f ca="1">HYPERLINK(CONCATENATE("http://ryohoji.g-gee.info/img_sp/card/",INDIRECT(ADDRESS(ROW(),COLUMN()-1)),".jpg"),"☆")</f>
        <v>☆</v>
      </c>
      <c r="T12" s="1" t="s">
        <v>68</v>
      </c>
    </row>
    <row r="13" spans="1:20" ht="12.75">
      <c r="A13" s="1">
        <v>12</v>
      </c>
      <c r="B13" s="6" t="s">
        <v>82</v>
      </c>
      <c r="C13" s="5" t="s">
        <v>75</v>
      </c>
      <c r="D13" s="1">
        <v>15</v>
      </c>
      <c r="E13" s="1">
        <v>5370</v>
      </c>
      <c r="F13" s="1">
        <v>4188</v>
      </c>
      <c r="G13" s="1">
        <v>4762</v>
      </c>
      <c r="J13" s="1">
        <v>5</v>
      </c>
      <c r="P13" s="1" t="s">
        <v>71</v>
      </c>
      <c r="Q13" s="1">
        <v>31</v>
      </c>
      <c r="S13" s="1" t="str">
        <f ca="1">HYPERLINK(CONCATENATE("http://ryohoji.g-gee.info/img_sp/card/",INDIRECT(ADDRESS(ROW(),COLUMN()-1)),".jpg"),"☆")</f>
        <v>☆</v>
      </c>
      <c r="T13" s="1" t="s">
        <v>68</v>
      </c>
    </row>
    <row r="14" spans="1:20" ht="12.75">
      <c r="A14" s="1">
        <v>13</v>
      </c>
      <c r="B14" s="6" t="s">
        <v>83</v>
      </c>
      <c r="C14" s="5" t="s">
        <v>75</v>
      </c>
      <c r="D14" s="1">
        <v>14</v>
      </c>
      <c r="E14" s="1">
        <v>3849</v>
      </c>
      <c r="F14" s="1">
        <v>3661</v>
      </c>
      <c r="G14" s="1">
        <v>3440</v>
      </c>
      <c r="K14" s="1">
        <v>4</v>
      </c>
      <c r="P14" s="1" t="s">
        <v>76</v>
      </c>
      <c r="Q14" s="1">
        <v>31</v>
      </c>
      <c r="S14" s="1" t="str">
        <f ca="1">HYPERLINK(CONCATENATE("http://ryohoji.g-gee.info/img_sp/card/",INDIRECT(ADDRESS(ROW(),COLUMN()-1)),".jpg"),"☆")</f>
        <v>☆</v>
      </c>
      <c r="T14" s="1" t="s">
        <v>68</v>
      </c>
    </row>
    <row r="15" spans="1:19" ht="12.75">
      <c r="A15" s="1">
        <v>14</v>
      </c>
      <c r="B15" s="5"/>
      <c r="C15" s="5"/>
      <c r="S15" s="1" t="str">
        <f ca="1">HYPERLINK(CONCATENATE("http://ryohoji.g-gee.info/img_sp/card/",INDIRECT(ADDRESS(ROW(),COLUMN()-1)),".jpg"),"☆")</f>
        <v>☆</v>
      </c>
    </row>
    <row r="16" spans="1:20" ht="12.75">
      <c r="A16" s="1">
        <v>15</v>
      </c>
      <c r="B16" s="4" t="s">
        <v>84</v>
      </c>
      <c r="C16" s="5" t="s">
        <v>66</v>
      </c>
      <c r="D16" s="1">
        <v>17</v>
      </c>
      <c r="E16" s="1">
        <v>6891</v>
      </c>
      <c r="F16" s="1">
        <v>7034</v>
      </c>
      <c r="G16" s="1">
        <v>7178</v>
      </c>
      <c r="L16" s="1">
        <v>7</v>
      </c>
      <c r="P16" s="1" t="s">
        <v>67</v>
      </c>
      <c r="Q16" s="1" t="s">
        <v>72</v>
      </c>
      <c r="S16" s="1" t="str">
        <f ca="1">HYPERLINK(CONCATENATE("http://ryohoji.g-gee.info/img_sp/card/",INDIRECT(ADDRESS(ROW(),COLUMN()-1)),".jpg"),"☆")</f>
        <v>☆</v>
      </c>
      <c r="T16" s="1" t="s">
        <v>68</v>
      </c>
    </row>
    <row r="17" spans="1:20" ht="12.75">
      <c r="A17" s="1">
        <v>16</v>
      </c>
      <c r="B17" s="4" t="s">
        <v>85</v>
      </c>
      <c r="C17" s="5" t="s">
        <v>70</v>
      </c>
      <c r="D17" s="1">
        <v>17</v>
      </c>
      <c r="E17" s="1">
        <v>6983</v>
      </c>
      <c r="F17" s="1">
        <v>7771</v>
      </c>
      <c r="G17" s="1">
        <v>6358</v>
      </c>
      <c r="I17" s="1">
        <v>7</v>
      </c>
      <c r="P17" s="1" t="s">
        <v>67</v>
      </c>
      <c r="Q17" s="1" t="s">
        <v>72</v>
      </c>
      <c r="S17" s="1" t="str">
        <f ca="1">HYPERLINK(CONCATENATE("http://ryohoji.g-gee.info/img_sp/card/",INDIRECT(ADDRESS(ROW(),COLUMN()-1)),".jpg"),"☆")</f>
        <v>☆</v>
      </c>
      <c r="T17" s="1" t="s">
        <v>68</v>
      </c>
    </row>
    <row r="18" spans="1:20" ht="12.75">
      <c r="A18" s="1">
        <v>17</v>
      </c>
      <c r="B18" s="4" t="s">
        <v>86</v>
      </c>
      <c r="C18" s="5" t="s">
        <v>75</v>
      </c>
      <c r="D18" s="1">
        <v>17</v>
      </c>
      <c r="E18" s="1">
        <v>6666</v>
      </c>
      <c r="F18" s="1">
        <v>6123</v>
      </c>
      <c r="G18" s="1">
        <v>6389</v>
      </c>
      <c r="K18" s="1">
        <v>8</v>
      </c>
      <c r="P18" s="1" t="s">
        <v>67</v>
      </c>
      <c r="Q18" s="1" t="s">
        <v>87</v>
      </c>
      <c r="S18" s="1" t="str">
        <f ca="1">HYPERLINK(CONCATENATE("http://ryohoji.g-gee.info/img_sp/card/",INDIRECT(ADDRESS(ROW(),COLUMN()-1)),".jpg"),"☆")</f>
        <v>☆</v>
      </c>
      <c r="T18" s="1" t="s">
        <v>68</v>
      </c>
    </row>
    <row r="19" spans="1:20" ht="12.75">
      <c r="A19" s="1">
        <v>18</v>
      </c>
      <c r="B19" s="5" t="s">
        <v>88</v>
      </c>
      <c r="C19" s="5" t="s">
        <v>70</v>
      </c>
      <c r="D19" s="1">
        <v>17</v>
      </c>
      <c r="E19" s="1">
        <v>8297</v>
      </c>
      <c r="F19" s="1">
        <v>7127</v>
      </c>
      <c r="G19" s="1">
        <v>7095</v>
      </c>
      <c r="H19" s="1">
        <v>7</v>
      </c>
      <c r="P19" s="1" t="s">
        <v>67</v>
      </c>
      <c r="Q19" s="1" t="s">
        <v>89</v>
      </c>
      <c r="S19" s="1" t="str">
        <f ca="1">HYPERLINK(CONCATENATE("http://ryohoji.g-gee.info/img_sp/card/",INDIRECT(ADDRESS(ROW(),COLUMN()-1)),".jpg"),"☆")</f>
        <v>☆</v>
      </c>
      <c r="T19" s="1" t="s">
        <v>68</v>
      </c>
    </row>
    <row r="20" spans="1:19" ht="12.75">
      <c r="A20" s="1">
        <v>19</v>
      </c>
      <c r="B20" s="5"/>
      <c r="C20" s="5"/>
      <c r="S20" s="1" t="str">
        <f ca="1">HYPERLINK(CONCATENATE("http://ryohoji.g-gee.info/img_sp/card/",INDIRECT(ADDRESS(ROW(),COLUMN()-1)),".jpg"),"☆")</f>
        <v>☆</v>
      </c>
    </row>
    <row r="21" spans="1:19" ht="12.75">
      <c r="A21" s="1">
        <v>20</v>
      </c>
      <c r="B21" s="5" t="s">
        <v>90</v>
      </c>
      <c r="C21" s="5" t="s">
        <v>75</v>
      </c>
      <c r="D21" s="1">
        <v>17</v>
      </c>
      <c r="I21" s="1">
        <v>7</v>
      </c>
      <c r="P21" s="1" t="s">
        <v>67</v>
      </c>
      <c r="Q21" s="1" t="s">
        <v>89</v>
      </c>
      <c r="S21" s="1" t="str">
        <f ca="1">HYPERLINK(CONCATENATE("http://ryohoji.g-gee.info/img_sp/card/",INDIRECT(ADDRESS(ROW(),COLUMN()-1)),".jpg"),"☆")</f>
        <v>☆</v>
      </c>
    </row>
    <row r="22" spans="1:20" ht="12.75">
      <c r="A22" s="1">
        <v>21</v>
      </c>
      <c r="B22" s="5" t="s">
        <v>91</v>
      </c>
      <c r="C22" s="5" t="s">
        <v>70</v>
      </c>
      <c r="D22" s="1">
        <v>17</v>
      </c>
      <c r="E22" s="1">
        <v>8231</v>
      </c>
      <c r="F22" s="1">
        <v>7663</v>
      </c>
      <c r="G22" s="1">
        <v>6941</v>
      </c>
      <c r="H22" s="1">
        <v>8</v>
      </c>
      <c r="P22" s="1" t="s">
        <v>67</v>
      </c>
      <c r="Q22" s="1" t="s">
        <v>89</v>
      </c>
      <c r="S22" s="1" t="str">
        <f ca="1">HYPERLINK(CONCATENATE("http://ryohoji.g-gee.info/img_sp/card/",INDIRECT(ADDRESS(ROW(),COLUMN()-1)),".jpg"),"☆")</f>
        <v>☆</v>
      </c>
      <c r="T22" s="1" t="s">
        <v>68</v>
      </c>
    </row>
    <row r="23" spans="1:19" ht="12.75">
      <c r="A23" s="1">
        <v>22</v>
      </c>
      <c r="B23" s="5"/>
      <c r="C23" s="5"/>
      <c r="S23" s="1" t="str">
        <f ca="1">HYPERLINK(CONCATENATE("http://ryohoji.g-gee.info/img_sp/card/",INDIRECT(ADDRESS(ROW(),COLUMN()-1)),".jpg"),"☆")</f>
        <v>☆</v>
      </c>
    </row>
    <row r="24" spans="1:19" ht="12.75">
      <c r="A24" s="1">
        <v>23</v>
      </c>
      <c r="B24" s="5"/>
      <c r="C24" s="5"/>
      <c r="S24" s="1" t="str">
        <f ca="1">HYPERLINK(CONCATENATE("http://ryohoji.g-gee.info/img_sp/card/",INDIRECT(ADDRESS(ROW(),COLUMN()-1)),".jpg"),"☆")</f>
        <v>☆</v>
      </c>
    </row>
    <row r="25" spans="1:19" ht="12.75">
      <c r="A25" s="1">
        <v>24</v>
      </c>
      <c r="B25" s="5"/>
      <c r="C25" s="5"/>
      <c r="S25" s="1" t="str">
        <f ca="1">HYPERLINK(CONCATENATE("http://ryohoji.g-gee.info/img_sp/card/",INDIRECT(ADDRESS(ROW(),COLUMN()-1)),".jpg"),"☆")</f>
        <v>☆</v>
      </c>
    </row>
    <row r="26" spans="1:20" ht="12.75">
      <c r="A26" s="1">
        <v>25</v>
      </c>
      <c r="B26" s="4" t="s">
        <v>92</v>
      </c>
      <c r="C26" s="5" t="s">
        <v>66</v>
      </c>
      <c r="D26" s="1">
        <v>22</v>
      </c>
      <c r="E26" s="1">
        <v>9396</v>
      </c>
      <c r="F26" s="1">
        <v>8927</v>
      </c>
      <c r="G26" s="1">
        <v>7769</v>
      </c>
      <c r="J26" s="1">
        <v>7</v>
      </c>
      <c r="P26" s="1" t="s">
        <v>67</v>
      </c>
      <c r="Q26" s="1">
        <v>31</v>
      </c>
      <c r="R26" s="1" t="s">
        <v>93</v>
      </c>
      <c r="S26" s="1" t="str">
        <f ca="1">HYPERLINK(CONCATENATE("http://ryohoji.g-gee.info/img_sp/card/",INDIRECT(ADDRESS(ROW(),COLUMN()-1)),".jpg"),"☆")</f>
        <v>☆</v>
      </c>
      <c r="T26" s="1" t="s">
        <v>68</v>
      </c>
    </row>
    <row r="27" spans="1:20" ht="12.75">
      <c r="A27" s="1">
        <v>26</v>
      </c>
      <c r="B27" s="5" t="s">
        <v>94</v>
      </c>
      <c r="C27" s="5" t="s">
        <v>66</v>
      </c>
      <c r="D27" s="1">
        <v>19</v>
      </c>
      <c r="E27" s="1">
        <v>8018</v>
      </c>
      <c r="F27" s="1">
        <v>7524</v>
      </c>
      <c r="G27" s="1">
        <v>7054</v>
      </c>
      <c r="L27" s="1">
        <v>7</v>
      </c>
      <c r="P27" s="1" t="s">
        <v>67</v>
      </c>
      <c r="Q27" s="1">
        <v>31</v>
      </c>
      <c r="S27" s="1" t="str">
        <f ca="1">HYPERLINK(CONCATENATE("http://ryohoji.g-gee.info/img_sp/card/",INDIRECT(ADDRESS(ROW(),COLUMN()-1)),".jpg"),"☆")</f>
        <v>☆</v>
      </c>
      <c r="T27" s="1" t="s">
        <v>68</v>
      </c>
    </row>
    <row r="28" spans="1:19" ht="12.75">
      <c r="A28" s="1">
        <v>27</v>
      </c>
      <c r="B28" s="5"/>
      <c r="C28" s="5"/>
      <c r="S28" s="1" t="str">
        <f ca="1">HYPERLINK(CONCATENATE("http://ryohoji.g-gee.info/img_sp/card/",INDIRECT(ADDRESS(ROW(),COLUMN()-1)),".jpg"),"☆")</f>
        <v>☆</v>
      </c>
    </row>
    <row r="29" spans="1:20" ht="12.75">
      <c r="A29" s="1">
        <v>28</v>
      </c>
      <c r="B29" s="5" t="s">
        <v>95</v>
      </c>
      <c r="C29" s="5" t="s">
        <v>75</v>
      </c>
      <c r="D29" s="1">
        <v>22</v>
      </c>
      <c r="E29" s="1">
        <v>9091</v>
      </c>
      <c r="F29" s="1">
        <v>9139</v>
      </c>
      <c r="G29" s="1">
        <v>8705</v>
      </c>
      <c r="L29" s="1">
        <v>7</v>
      </c>
      <c r="P29" s="1" t="s">
        <v>67</v>
      </c>
      <c r="Q29" s="1">
        <v>31</v>
      </c>
      <c r="R29" s="1" t="s">
        <v>96</v>
      </c>
      <c r="S29" s="1" t="str">
        <f ca="1">HYPERLINK(CONCATENATE("http://ryohoji.g-gee.info/img_sp/card/",INDIRECT(ADDRESS(ROW(),COLUMN()-1)),".jpg"),"☆")</f>
        <v>☆</v>
      </c>
      <c r="T29" s="1" t="s">
        <v>68</v>
      </c>
    </row>
    <row r="30" spans="1:19" ht="12.75">
      <c r="A30" s="1">
        <v>29</v>
      </c>
      <c r="B30" s="5" t="s">
        <v>97</v>
      </c>
      <c r="C30" s="5" t="s">
        <v>66</v>
      </c>
      <c r="D30" s="1">
        <v>17</v>
      </c>
      <c r="H30" s="1">
        <v>1</v>
      </c>
      <c r="O30" s="1">
        <v>5</v>
      </c>
      <c r="P30" s="1" t="s">
        <v>71</v>
      </c>
      <c r="S30" s="1" t="str">
        <f ca="1">HYPERLINK(CONCATENATE("http://ryohoji.g-gee.info/img_sp/card/",INDIRECT(ADDRESS(ROW(),COLUMN()-1)),".jpg"),"☆")</f>
        <v>☆</v>
      </c>
    </row>
    <row r="31" spans="1:19" ht="12.75">
      <c r="A31" s="1">
        <v>30</v>
      </c>
      <c r="B31" s="5" t="s">
        <v>98</v>
      </c>
      <c r="C31" s="5" t="s">
        <v>70</v>
      </c>
      <c r="D31" s="1">
        <v>14</v>
      </c>
      <c r="J31" s="1">
        <v>1</v>
      </c>
      <c r="O31" s="1">
        <v>3</v>
      </c>
      <c r="P31" s="1" t="s">
        <v>76</v>
      </c>
      <c r="S31" s="1" t="str">
        <f ca="1">HYPERLINK(CONCATENATE("http://ryohoji.g-gee.info/img_sp/card/",INDIRECT(ADDRESS(ROW(),COLUMN()-1)),".jpg"),"☆")</f>
        <v>☆</v>
      </c>
    </row>
    <row r="32" spans="1:19" ht="12.75">
      <c r="A32" s="1">
        <v>31</v>
      </c>
      <c r="B32" s="4" t="s">
        <v>99</v>
      </c>
      <c r="C32" s="5" t="s">
        <v>70</v>
      </c>
      <c r="D32" s="1">
        <v>18</v>
      </c>
      <c r="E32" s="1">
        <v>6441</v>
      </c>
      <c r="F32" s="1">
        <v>6374</v>
      </c>
      <c r="G32" s="1">
        <v>7019</v>
      </c>
      <c r="K32" s="1">
        <v>6</v>
      </c>
      <c r="P32" s="1" t="s">
        <v>67</v>
      </c>
      <c r="Q32" s="1" t="s">
        <v>72</v>
      </c>
      <c r="S32" s="1" t="str">
        <f ca="1">HYPERLINK(CONCATENATE("http://ryohoji.g-gee.info/img_sp/card/",INDIRECT(ADDRESS(ROW(),COLUMN()-1)),".jpg"),"☆")</f>
        <v>☆</v>
      </c>
    </row>
    <row r="33" spans="1:19" ht="12.75">
      <c r="A33" s="1">
        <v>32</v>
      </c>
      <c r="B33" s="5"/>
      <c r="C33" s="5"/>
      <c r="S33" s="1" t="str">
        <f ca="1">HYPERLINK(CONCATENATE("http://ryohoji.g-gee.info/img_sp/card/",INDIRECT(ADDRESS(ROW(),COLUMN()-1)),".jpg"),"☆")</f>
        <v>☆</v>
      </c>
    </row>
    <row r="34" spans="1:20" ht="12.75">
      <c r="A34" s="1">
        <v>33</v>
      </c>
      <c r="B34" s="4" t="s">
        <v>100</v>
      </c>
      <c r="C34" s="5" t="s">
        <v>70</v>
      </c>
      <c r="D34" s="1">
        <v>21</v>
      </c>
      <c r="E34" s="1">
        <v>8612</v>
      </c>
      <c r="F34" s="1">
        <v>8050</v>
      </c>
      <c r="G34" s="1">
        <v>8050</v>
      </c>
      <c r="I34" s="1">
        <v>7</v>
      </c>
      <c r="P34" s="1" t="s">
        <v>67</v>
      </c>
      <c r="Q34" s="1">
        <v>31</v>
      </c>
      <c r="S34" s="1" t="str">
        <f ca="1">HYPERLINK(CONCATENATE("http://ryohoji.g-gee.info/img_sp/card/",INDIRECT(ADDRESS(ROW(),COLUMN()-1)),".jpg"),"☆")</f>
        <v>☆</v>
      </c>
      <c r="T34" s="1" t="s">
        <v>68</v>
      </c>
    </row>
    <row r="35" spans="1:20" ht="12.75">
      <c r="A35" s="1">
        <v>34</v>
      </c>
      <c r="B35" s="5" t="s">
        <v>101</v>
      </c>
      <c r="C35" s="5" t="s">
        <v>75</v>
      </c>
      <c r="D35" s="1">
        <v>19</v>
      </c>
      <c r="E35" s="1">
        <v>9192</v>
      </c>
      <c r="F35" s="1">
        <v>8873</v>
      </c>
      <c r="G35" s="1">
        <v>7702</v>
      </c>
      <c r="L35" s="1">
        <v>8</v>
      </c>
      <c r="P35" s="1" t="s">
        <v>67</v>
      </c>
      <c r="Q35" s="1" t="s">
        <v>102</v>
      </c>
      <c r="S35" s="1" t="str">
        <f ca="1">HYPERLINK(CONCATENATE("http://ryohoji.g-gee.info/img_sp/card/",INDIRECT(ADDRESS(ROW(),COLUMN()-1)),".jpg"),"☆")</f>
        <v>☆</v>
      </c>
      <c r="T35" s="1" t="s">
        <v>68</v>
      </c>
    </row>
    <row r="36" spans="1:19" ht="12.75">
      <c r="A36" s="1">
        <v>35</v>
      </c>
      <c r="B36" s="5" t="s">
        <v>103</v>
      </c>
      <c r="C36" s="5" t="s">
        <v>75</v>
      </c>
      <c r="D36" s="1">
        <v>15</v>
      </c>
      <c r="E36" s="1">
        <v>4905</v>
      </c>
      <c r="F36" s="1">
        <v>5187</v>
      </c>
      <c r="G36" s="1">
        <v>4770</v>
      </c>
      <c r="K36" s="1">
        <v>3</v>
      </c>
      <c r="O36" s="1">
        <v>6</v>
      </c>
      <c r="P36" s="1" t="s">
        <v>71</v>
      </c>
      <c r="Q36" s="1" t="s">
        <v>102</v>
      </c>
      <c r="S36" s="1" t="str">
        <f ca="1">HYPERLINK(CONCATENATE("http://ryohoji.g-gee.info/img_sp/card/",INDIRECT(ADDRESS(ROW(),COLUMN()-1)),".jpg"),"☆")</f>
        <v>☆</v>
      </c>
    </row>
    <row r="37" spans="1:19" ht="12.75">
      <c r="A37" s="1">
        <v>36</v>
      </c>
      <c r="B37" s="5"/>
      <c r="C37" s="5"/>
      <c r="S37" s="1" t="str">
        <f ca="1">HYPERLINK(CONCATENATE("http://ryohoji.g-gee.info/img_sp/card/",INDIRECT(ADDRESS(ROW(),COLUMN()-1)),".jpg"),"☆")</f>
        <v>☆</v>
      </c>
    </row>
    <row r="38" spans="1:19" ht="12.75">
      <c r="A38" s="1">
        <v>37</v>
      </c>
      <c r="B38" s="5" t="s">
        <v>104</v>
      </c>
      <c r="C38" s="5" t="s">
        <v>70</v>
      </c>
      <c r="D38" s="1">
        <v>15</v>
      </c>
      <c r="E38" s="1">
        <v>4137</v>
      </c>
      <c r="F38" s="1">
        <v>4137</v>
      </c>
      <c r="G38" s="1">
        <v>3541</v>
      </c>
      <c r="J38" s="1">
        <v>1</v>
      </c>
      <c r="O38" s="1">
        <v>6</v>
      </c>
      <c r="P38" s="1" t="s">
        <v>71</v>
      </c>
      <c r="S38" s="1" t="str">
        <f ca="1">HYPERLINK(CONCATENATE("http://ryohoji.g-gee.info/img_sp/card/",INDIRECT(ADDRESS(ROW(),COLUMN()-1)),".jpg"),"☆")</f>
        <v>☆</v>
      </c>
    </row>
    <row r="39" spans="1:19" ht="12.75">
      <c r="A39" s="1">
        <v>38</v>
      </c>
      <c r="B39" s="4" t="s">
        <v>105</v>
      </c>
      <c r="C39" s="5" t="s">
        <v>66</v>
      </c>
      <c r="D39" s="1">
        <v>15</v>
      </c>
      <c r="E39" s="1">
        <v>4120</v>
      </c>
      <c r="F39" s="1">
        <v>4120</v>
      </c>
      <c r="G39" s="1">
        <v>4757</v>
      </c>
      <c r="J39" s="1">
        <v>1</v>
      </c>
      <c r="O39" s="1">
        <v>6</v>
      </c>
      <c r="P39" s="1" t="s">
        <v>71</v>
      </c>
      <c r="Q39" s="1" t="s">
        <v>87</v>
      </c>
      <c r="S39" s="1" t="str">
        <f ca="1">HYPERLINK(CONCATENATE("http://ryohoji.g-gee.info/img_sp/card/",INDIRECT(ADDRESS(ROW(),COLUMN()-1)),".jpg"),"☆")</f>
        <v>☆</v>
      </c>
    </row>
    <row r="40" spans="1:19" ht="12.75">
      <c r="A40" s="1">
        <v>39</v>
      </c>
      <c r="B40" s="5" t="s">
        <v>106</v>
      </c>
      <c r="C40" s="5" t="s">
        <v>75</v>
      </c>
      <c r="D40" s="1">
        <v>15</v>
      </c>
      <c r="J40" s="1">
        <v>1</v>
      </c>
      <c r="O40" s="1">
        <v>6</v>
      </c>
      <c r="P40" s="1" t="s">
        <v>71</v>
      </c>
      <c r="S40" s="1" t="str">
        <f ca="1">HYPERLINK(CONCATENATE("http://ryohoji.g-gee.info/img_sp/card/",INDIRECT(ADDRESS(ROW(),COLUMN()-1)),".jpg"),"☆")</f>
        <v>☆</v>
      </c>
    </row>
    <row r="41" spans="1:19" ht="12.75">
      <c r="A41" s="1">
        <v>40</v>
      </c>
      <c r="B41" s="5"/>
      <c r="C41" s="5"/>
      <c r="S41" s="1" t="str">
        <f ca="1">HYPERLINK(CONCATENATE("http://ryohoji.g-gee.info/img_sp/card/",INDIRECT(ADDRESS(ROW(),COLUMN()-1)),".jpg"),"☆")</f>
        <v>☆</v>
      </c>
    </row>
    <row r="42" spans="1:20" ht="12.75">
      <c r="A42" s="1">
        <v>41</v>
      </c>
      <c r="B42" s="4" t="s">
        <v>107</v>
      </c>
      <c r="C42" s="5" t="s">
        <v>70</v>
      </c>
      <c r="D42" s="1">
        <v>16</v>
      </c>
      <c r="E42" s="1">
        <v>6307</v>
      </c>
      <c r="F42" s="1">
        <v>5194</v>
      </c>
      <c r="G42" s="1">
        <v>5277</v>
      </c>
      <c r="I42" s="1">
        <v>5</v>
      </c>
      <c r="P42" s="1" t="s">
        <v>71</v>
      </c>
      <c r="Q42" s="1">
        <v>31</v>
      </c>
      <c r="R42" s="1" t="s">
        <v>108</v>
      </c>
      <c r="S42" s="1" t="str">
        <f ca="1">HYPERLINK(CONCATENATE("http://ryohoji.g-gee.info/img_sp/card/",INDIRECT(ADDRESS(ROW(),COLUMN()-1)),".jpg"),"☆")</f>
        <v>☆</v>
      </c>
      <c r="T42" s="1" t="s">
        <v>68</v>
      </c>
    </row>
    <row r="43" spans="1:20" ht="12.75">
      <c r="A43" s="1">
        <v>42</v>
      </c>
      <c r="B43" s="5" t="s">
        <v>109</v>
      </c>
      <c r="C43" s="5" t="s">
        <v>70</v>
      </c>
      <c r="D43" s="1">
        <v>15</v>
      </c>
      <c r="E43" s="1">
        <v>5370</v>
      </c>
      <c r="F43" s="1">
        <v>5814</v>
      </c>
      <c r="G43" s="1">
        <v>5568</v>
      </c>
      <c r="J43" s="1">
        <v>5</v>
      </c>
      <c r="P43" s="1" t="s">
        <v>71</v>
      </c>
      <c r="Q43" s="1">
        <v>31</v>
      </c>
      <c r="S43" s="1" t="str">
        <f ca="1">HYPERLINK(CONCATENATE("http://ryohoji.g-gee.info/img_sp/card/",INDIRECT(ADDRESS(ROW(),COLUMN()-1)),".jpg"),"☆")</f>
        <v>☆</v>
      </c>
      <c r="T43" s="1" t="s">
        <v>68</v>
      </c>
    </row>
    <row r="44" spans="1:20" ht="12.75">
      <c r="A44" s="1">
        <v>43</v>
      </c>
      <c r="B44" s="4" t="s">
        <v>110</v>
      </c>
      <c r="C44" s="5" t="s">
        <v>66</v>
      </c>
      <c r="D44" s="1">
        <v>13</v>
      </c>
      <c r="E44" s="1">
        <v>4493</v>
      </c>
      <c r="F44" s="1">
        <v>3637</v>
      </c>
      <c r="G44" s="1">
        <v>3790</v>
      </c>
      <c r="H44" s="1">
        <v>3</v>
      </c>
      <c r="P44" s="1" t="s">
        <v>76</v>
      </c>
      <c r="Q44" s="1">
        <v>31</v>
      </c>
      <c r="R44" s="1" t="s">
        <v>111</v>
      </c>
      <c r="S44" s="1" t="str">
        <f ca="1">HYPERLINK(CONCATENATE("http://ryohoji.g-gee.info/img_sp/card/",INDIRECT(ADDRESS(ROW(),COLUMN()-1)),".jpg"),"☆")</f>
        <v>☆</v>
      </c>
      <c r="T44" s="1" t="s">
        <v>68</v>
      </c>
    </row>
    <row r="45" spans="1:20" ht="12.75">
      <c r="A45" s="1">
        <v>44</v>
      </c>
      <c r="B45" s="5" t="s">
        <v>112</v>
      </c>
      <c r="C45" s="5" t="s">
        <v>75</v>
      </c>
      <c r="D45" s="1">
        <v>12</v>
      </c>
      <c r="E45" s="1">
        <v>4381</v>
      </c>
      <c r="F45" s="1">
        <v>4635</v>
      </c>
      <c r="G45" s="1">
        <v>3503</v>
      </c>
      <c r="I45" s="1">
        <v>3</v>
      </c>
      <c r="P45" s="1" t="s">
        <v>76</v>
      </c>
      <c r="Q45" s="1">
        <v>31</v>
      </c>
      <c r="S45" s="1" t="str">
        <f ca="1">HYPERLINK(CONCATENATE("http://ryohoji.g-gee.info/img_sp/card/",INDIRECT(ADDRESS(ROW(),COLUMN()-1)),".jpg"),"☆")</f>
        <v>☆</v>
      </c>
      <c r="T45" s="1" t="s">
        <v>68</v>
      </c>
    </row>
    <row r="46" spans="1:19" ht="12.75">
      <c r="A46" s="1">
        <v>45</v>
      </c>
      <c r="B46" s="5" t="s">
        <v>113</v>
      </c>
      <c r="C46" s="5" t="s">
        <v>66</v>
      </c>
      <c r="D46" s="1">
        <v>17</v>
      </c>
      <c r="I46" s="1">
        <v>1</v>
      </c>
      <c r="O46" s="1">
        <v>5</v>
      </c>
      <c r="P46" s="1" t="s">
        <v>71</v>
      </c>
      <c r="S46" s="1" t="str">
        <f ca="1">HYPERLINK(CONCATENATE("http://ryohoji.g-gee.info/img_sp/card/",INDIRECT(ADDRESS(ROW(),COLUMN()-1)),".jpg"),"☆")</f>
        <v>☆</v>
      </c>
    </row>
    <row r="47" spans="1:19" ht="12.75">
      <c r="A47" s="1">
        <v>46</v>
      </c>
      <c r="B47" s="5"/>
      <c r="C47" s="5"/>
      <c r="S47" s="1" t="str">
        <f ca="1">HYPERLINK(CONCATENATE("http://ryohoji.g-gee.info/img_sp/card/",INDIRECT(ADDRESS(ROW(),COLUMN()-1)),".jpg"),"☆")</f>
        <v>☆</v>
      </c>
    </row>
    <row r="48" spans="1:20" ht="12.75">
      <c r="A48" s="1">
        <v>47</v>
      </c>
      <c r="B48" s="5" t="s">
        <v>114</v>
      </c>
      <c r="C48" s="5" t="s">
        <v>75</v>
      </c>
      <c r="D48" s="1">
        <v>26</v>
      </c>
      <c r="E48" s="1">
        <v>10260</v>
      </c>
      <c r="F48" s="1">
        <v>9060</v>
      </c>
      <c r="G48" s="1">
        <v>8600</v>
      </c>
      <c r="I48" s="1">
        <v>10</v>
      </c>
      <c r="P48" s="1" t="s">
        <v>115</v>
      </c>
      <c r="Q48" s="1" t="s">
        <v>116</v>
      </c>
      <c r="R48" s="1" t="s">
        <v>117</v>
      </c>
      <c r="S48" s="1" t="str">
        <f ca="1">HYPERLINK(CONCATENATE("http://ryohoji.g-gee.info/img_sp/card/",INDIRECT(ADDRESS(ROW(),COLUMN()-1)),".jpg"),"☆")</f>
        <v>☆</v>
      </c>
      <c r="T48" s="1" t="s">
        <v>68</v>
      </c>
    </row>
    <row r="49" spans="1:20" ht="12.75">
      <c r="A49" s="1">
        <v>48</v>
      </c>
      <c r="B49" s="5" t="s">
        <v>118</v>
      </c>
      <c r="C49" s="5" t="s">
        <v>75</v>
      </c>
      <c r="D49" s="1">
        <v>22</v>
      </c>
      <c r="E49" s="1">
        <v>9426</v>
      </c>
      <c r="F49" s="1">
        <v>9116</v>
      </c>
      <c r="G49" s="1">
        <v>8318</v>
      </c>
      <c r="L49" s="1">
        <v>7</v>
      </c>
      <c r="P49" s="1" t="s">
        <v>67</v>
      </c>
      <c r="Q49" s="1">
        <v>33</v>
      </c>
      <c r="R49" s="1" t="s">
        <v>119</v>
      </c>
      <c r="S49" s="1" t="str">
        <f ca="1">HYPERLINK(CONCATENATE("http://ryohoji.g-gee.info/img_sp/card/",INDIRECT(ADDRESS(ROW(),COLUMN()-1)),".jpg"),"☆")</f>
        <v>☆</v>
      </c>
      <c r="T49" s="1" t="s">
        <v>68</v>
      </c>
    </row>
    <row r="50" spans="1:20" ht="12.75">
      <c r="A50" s="1">
        <v>49</v>
      </c>
      <c r="B50" s="5" t="s">
        <v>120</v>
      </c>
      <c r="C50" s="5" t="s">
        <v>66</v>
      </c>
      <c r="D50" s="1">
        <v>21</v>
      </c>
      <c r="E50" s="1">
        <v>9010</v>
      </c>
      <c r="F50" s="1">
        <v>8140</v>
      </c>
      <c r="G50" s="1">
        <v>8830</v>
      </c>
      <c r="I50" s="1">
        <v>7</v>
      </c>
      <c r="O50" s="1">
        <v>7</v>
      </c>
      <c r="P50" s="1" t="s">
        <v>67</v>
      </c>
      <c r="Q50" s="1">
        <v>33</v>
      </c>
      <c r="S50" s="1" t="str">
        <f ca="1">HYPERLINK(CONCATENATE("http://ryohoji.g-gee.info/img_sp/card/",INDIRECT(ADDRESS(ROW(),COLUMN()-1)),".jpg"),"☆")</f>
        <v>☆</v>
      </c>
      <c r="T50" s="1" t="s">
        <v>68</v>
      </c>
    </row>
    <row r="51" spans="1:19" ht="12.75">
      <c r="A51" s="1">
        <v>50</v>
      </c>
      <c r="B51" s="4" t="s">
        <v>121</v>
      </c>
      <c r="C51" s="5" t="s">
        <v>66</v>
      </c>
      <c r="D51" s="1">
        <v>16</v>
      </c>
      <c r="E51" s="1">
        <v>7299</v>
      </c>
      <c r="F51" s="1">
        <v>6759</v>
      </c>
      <c r="G51" s="1">
        <v>6598</v>
      </c>
      <c r="H51" s="1">
        <v>6</v>
      </c>
      <c r="P51" s="1" t="s">
        <v>67</v>
      </c>
      <c r="Q51" s="1">
        <v>31</v>
      </c>
      <c r="S51" s="1" t="str">
        <f ca="1">HYPERLINK(CONCATENATE("http://ryohoji.g-gee.info/img_sp/card/",INDIRECT(ADDRESS(ROW(),COLUMN()-1)),".jpg"),"☆")</f>
        <v>☆</v>
      </c>
    </row>
    <row r="52" spans="1:19" ht="12.75">
      <c r="A52" s="1">
        <v>51</v>
      </c>
      <c r="B52" s="5"/>
      <c r="C52" s="5"/>
      <c r="S52" s="1" t="str">
        <f ca="1">HYPERLINK(CONCATENATE("http://ryohoji.g-gee.info/img_sp/card/",INDIRECT(ADDRESS(ROW(),COLUMN()-1)),".jpg"),"☆")</f>
        <v>☆</v>
      </c>
    </row>
    <row r="53" spans="1:20" ht="12.75">
      <c r="A53" s="1">
        <v>52</v>
      </c>
      <c r="B53" s="4" t="s">
        <v>122</v>
      </c>
      <c r="C53" s="5" t="s">
        <v>75</v>
      </c>
      <c r="D53" s="1">
        <v>22</v>
      </c>
      <c r="E53" s="1">
        <v>8624</v>
      </c>
      <c r="F53" s="1">
        <v>8624</v>
      </c>
      <c r="G53" s="1">
        <v>8624</v>
      </c>
      <c r="H53" s="1">
        <v>7</v>
      </c>
      <c r="P53" s="1" t="s">
        <v>67</v>
      </c>
      <c r="Q53" s="1">
        <v>31</v>
      </c>
      <c r="S53" s="1" t="str">
        <f ca="1">HYPERLINK(CONCATENATE("http://ryohoji.g-gee.info/img_sp/card/",INDIRECT(ADDRESS(ROW(),COLUMN()-1)),".jpg"),"☆")</f>
        <v>☆</v>
      </c>
      <c r="T53" s="1" t="s">
        <v>68</v>
      </c>
    </row>
    <row r="54" spans="1:20" ht="12.75">
      <c r="A54" s="1">
        <v>53</v>
      </c>
      <c r="B54" s="4" t="s">
        <v>123</v>
      </c>
      <c r="C54" s="5" t="s">
        <v>70</v>
      </c>
      <c r="D54" s="1">
        <v>22</v>
      </c>
      <c r="E54" s="1">
        <v>7968</v>
      </c>
      <c r="F54" s="1">
        <v>7414</v>
      </c>
      <c r="G54" s="1">
        <v>7279</v>
      </c>
      <c r="J54" s="1">
        <v>7</v>
      </c>
      <c r="P54" s="1" t="s">
        <v>67</v>
      </c>
      <c r="Q54" s="1" t="s">
        <v>72</v>
      </c>
      <c r="S54" s="1" t="str">
        <f ca="1">HYPERLINK(CONCATENATE("http://ryohoji.g-gee.info/img_sp/card/",INDIRECT(ADDRESS(ROW(),COLUMN()-1)),".jpg"),"☆")</f>
        <v>☆</v>
      </c>
      <c r="T54" s="1" t="s">
        <v>68</v>
      </c>
    </row>
    <row r="55" spans="1:20" ht="12.75">
      <c r="A55" s="1">
        <v>54</v>
      </c>
      <c r="B55" s="4" t="s">
        <v>124</v>
      </c>
      <c r="C55" s="5" t="s">
        <v>75</v>
      </c>
      <c r="D55" s="1">
        <v>22</v>
      </c>
      <c r="E55" s="1">
        <v>10262</v>
      </c>
      <c r="F55" s="1">
        <v>7769</v>
      </c>
      <c r="G55" s="1">
        <v>7769</v>
      </c>
      <c r="I55" s="1">
        <v>7</v>
      </c>
      <c r="P55" s="1" t="s">
        <v>67</v>
      </c>
      <c r="Q55" s="1">
        <v>31</v>
      </c>
      <c r="S55" s="1" t="str">
        <f ca="1">HYPERLINK(CONCATENATE("http://ryohoji.g-gee.info/img_sp/card/",INDIRECT(ADDRESS(ROW(),COLUMN()-1)),".jpg"),"☆")</f>
        <v>☆</v>
      </c>
      <c r="T55" s="1" t="s">
        <v>68</v>
      </c>
    </row>
    <row r="56" spans="1:20" ht="12.75">
      <c r="A56" s="1">
        <v>55</v>
      </c>
      <c r="B56" s="4" t="s">
        <v>125</v>
      </c>
      <c r="C56" s="5" t="s">
        <v>70</v>
      </c>
      <c r="D56" s="1">
        <v>16</v>
      </c>
      <c r="E56" s="1">
        <v>5214</v>
      </c>
      <c r="F56" s="1">
        <v>5820</v>
      </c>
      <c r="G56" s="1">
        <v>5546</v>
      </c>
      <c r="K56" s="1">
        <v>3</v>
      </c>
      <c r="O56" s="1">
        <v>5</v>
      </c>
      <c r="P56" s="1" t="s">
        <v>71</v>
      </c>
      <c r="Q56" s="1">
        <v>33</v>
      </c>
      <c r="S56" s="1" t="str">
        <f ca="1">HYPERLINK(CONCATENATE("http://ryohoji.g-gee.info/img_sp/card/",INDIRECT(ADDRESS(ROW(),COLUMN()-1)),".jpg"),"☆")</f>
        <v>☆</v>
      </c>
      <c r="T56" s="1" t="s">
        <v>68</v>
      </c>
    </row>
    <row r="57" spans="1:19" ht="12.75">
      <c r="A57" s="1">
        <v>56</v>
      </c>
      <c r="B57" s="4"/>
      <c r="C57" s="5"/>
      <c r="S57" s="1" t="str">
        <f ca="1">HYPERLINK(CONCATENATE("http://ryohoji.g-gee.info/img_sp/card/",INDIRECT(ADDRESS(ROW(),COLUMN()-1)),".jpg"),"☆")</f>
        <v>☆</v>
      </c>
    </row>
    <row r="58" spans="1:19" ht="12.75">
      <c r="A58" s="1">
        <v>57</v>
      </c>
      <c r="B58" s="5"/>
      <c r="C58" s="5"/>
      <c r="S58" s="1" t="str">
        <f ca="1">HYPERLINK(CONCATENATE("http://ryohoji.g-gee.info/img_sp/card/",INDIRECT(ADDRESS(ROW(),COLUMN()-1)),".jpg"),"☆")</f>
        <v>☆</v>
      </c>
    </row>
    <row r="59" spans="1:20" ht="12.75">
      <c r="A59" s="1">
        <v>58</v>
      </c>
      <c r="B59" s="4" t="s">
        <v>126</v>
      </c>
      <c r="C59" s="5" t="s">
        <v>66</v>
      </c>
      <c r="D59" s="1">
        <v>21</v>
      </c>
      <c r="E59" s="1">
        <v>9478</v>
      </c>
      <c r="F59" s="1">
        <v>8612</v>
      </c>
      <c r="G59" s="1">
        <v>6598</v>
      </c>
      <c r="K59" s="1">
        <v>6</v>
      </c>
      <c r="P59" s="1" t="s">
        <v>67</v>
      </c>
      <c r="Q59" s="1">
        <v>31</v>
      </c>
      <c r="S59" s="1" t="str">
        <f ca="1">HYPERLINK(CONCATENATE("http://ryohoji.g-gee.info/img_sp/card/",INDIRECT(ADDRESS(ROW(),COLUMN()-1)),".jpg"),"☆")</f>
        <v>☆</v>
      </c>
      <c r="T59" s="1" t="s">
        <v>68</v>
      </c>
    </row>
    <row r="60" spans="1:20" ht="12.75">
      <c r="A60" s="1">
        <v>59</v>
      </c>
      <c r="B60" s="4" t="s">
        <v>127</v>
      </c>
      <c r="C60" s="5" t="s">
        <v>75</v>
      </c>
      <c r="D60" s="1">
        <v>21</v>
      </c>
      <c r="E60" s="1">
        <v>9173</v>
      </c>
      <c r="F60" s="1">
        <v>8529</v>
      </c>
      <c r="G60" s="1">
        <v>8775</v>
      </c>
      <c r="H60" s="1">
        <v>7</v>
      </c>
      <c r="P60" s="1" t="s">
        <v>67</v>
      </c>
      <c r="Q60" s="1">
        <v>31</v>
      </c>
      <c r="S60" s="1" t="str">
        <f ca="1">HYPERLINK(CONCATENATE("http://ryohoji.g-gee.info/img_sp/card/",INDIRECT(ADDRESS(ROW(),COLUMN()-1)),".jpg"),"☆")</f>
        <v>☆</v>
      </c>
      <c r="T60" s="1" t="s">
        <v>68</v>
      </c>
    </row>
    <row r="61" spans="1:19" ht="12.75">
      <c r="A61" s="1">
        <v>60</v>
      </c>
      <c r="B61" s="5"/>
      <c r="C61" s="5"/>
      <c r="S61" s="1" t="str">
        <f ca="1">HYPERLINK(CONCATENATE("http://ryohoji.g-gee.info/img_sp/card/",INDIRECT(ADDRESS(ROW(),COLUMN()-1)),".jpg"),"☆")</f>
        <v>☆</v>
      </c>
    </row>
    <row r="62" spans="1:20" ht="12.75">
      <c r="A62" s="1">
        <v>61</v>
      </c>
      <c r="B62" s="4" t="s">
        <v>128</v>
      </c>
      <c r="C62" s="5" t="s">
        <v>75</v>
      </c>
      <c r="D62" s="1">
        <v>22</v>
      </c>
      <c r="E62" s="1">
        <v>8705</v>
      </c>
      <c r="F62" s="1">
        <v>9558</v>
      </c>
      <c r="G62" s="1">
        <v>8858</v>
      </c>
      <c r="I62" s="1">
        <v>7</v>
      </c>
      <c r="P62" s="1" t="s">
        <v>67</v>
      </c>
      <c r="Q62" s="1">
        <v>31</v>
      </c>
      <c r="S62" s="1" t="str">
        <f ca="1">HYPERLINK(CONCATENATE("http://ryohoji.g-gee.info/img_sp/card/",INDIRECT(ADDRESS(ROW(),COLUMN()-1)),".jpg"),"☆")</f>
        <v>☆</v>
      </c>
      <c r="T62" s="1" t="s">
        <v>68</v>
      </c>
    </row>
    <row r="63" spans="1:19" ht="12.75">
      <c r="A63" s="1">
        <v>62</v>
      </c>
      <c r="B63" s="5" t="s">
        <v>129</v>
      </c>
      <c r="C63" s="5" t="s">
        <v>70</v>
      </c>
      <c r="D63" s="1">
        <v>17</v>
      </c>
      <c r="P63" s="1" t="s">
        <v>71</v>
      </c>
      <c r="S63" s="1" t="str">
        <f ca="1">HYPERLINK(CONCATENATE("http://ryohoji.g-gee.info/img_sp/card/",INDIRECT(ADDRESS(ROW(),COLUMN()-1)),".jpg"),"☆")</f>
        <v>☆</v>
      </c>
    </row>
    <row r="64" spans="1:19" ht="12.75">
      <c r="A64" s="1">
        <v>63</v>
      </c>
      <c r="B64" s="5"/>
      <c r="C64" s="5"/>
      <c r="S64" s="1" t="str">
        <f ca="1">HYPERLINK(CONCATENATE("http://ryohoji.g-gee.info/img_sp/card/",INDIRECT(ADDRESS(ROW(),COLUMN()-1)),".jpg"),"☆")</f>
        <v>☆</v>
      </c>
    </row>
    <row r="65" spans="1:20" ht="12.75">
      <c r="A65" s="1">
        <v>64</v>
      </c>
      <c r="B65" s="4" t="s">
        <v>130</v>
      </c>
      <c r="C65" s="5" t="s">
        <v>75</v>
      </c>
      <c r="D65" s="1">
        <v>20</v>
      </c>
      <c r="E65" s="1">
        <v>8307</v>
      </c>
      <c r="F65" s="1">
        <v>8459</v>
      </c>
      <c r="G65" s="1">
        <v>9558</v>
      </c>
      <c r="J65" s="1">
        <v>8</v>
      </c>
      <c r="P65" s="1" t="s">
        <v>67</v>
      </c>
      <c r="Q65" s="1">
        <v>31</v>
      </c>
      <c r="S65" s="1" t="str">
        <f ca="1">HYPERLINK(CONCATENATE("http://ryohoji.g-gee.info/img_sp/card/",INDIRECT(ADDRESS(ROW(),COLUMN()-1)),".jpg"),"☆")</f>
        <v>☆</v>
      </c>
      <c r="T65" s="1" t="s">
        <v>68</v>
      </c>
    </row>
    <row r="66" spans="1:20" ht="12.75">
      <c r="A66" s="1">
        <v>65</v>
      </c>
      <c r="B66" s="4" t="s">
        <v>131</v>
      </c>
      <c r="C66" s="5" t="s">
        <v>70</v>
      </c>
      <c r="D66" s="1">
        <v>21</v>
      </c>
      <c r="E66" s="1">
        <v>8971</v>
      </c>
      <c r="F66" s="1">
        <v>8817</v>
      </c>
      <c r="G66" s="1">
        <v>7090</v>
      </c>
      <c r="H66" s="1">
        <v>6</v>
      </c>
      <c r="P66" s="1" t="s">
        <v>67</v>
      </c>
      <c r="Q66" s="1">
        <v>31</v>
      </c>
      <c r="S66" s="1" t="str">
        <f ca="1">HYPERLINK(CONCATENATE("http://ryohoji.g-gee.info/img_sp/card/",INDIRECT(ADDRESS(ROW(),COLUMN()-1)),".jpg"),"☆")</f>
        <v>☆</v>
      </c>
      <c r="T66" s="1" t="s">
        <v>68</v>
      </c>
    </row>
    <row r="67" spans="1:20" ht="12.75">
      <c r="A67" s="1">
        <v>66</v>
      </c>
      <c r="B67" s="4" t="s">
        <v>132</v>
      </c>
      <c r="C67" s="5" t="s">
        <v>66</v>
      </c>
      <c r="D67" s="1">
        <v>21</v>
      </c>
      <c r="E67" s="1">
        <v>8709</v>
      </c>
      <c r="F67" s="1">
        <v>8554</v>
      </c>
      <c r="G67" s="1">
        <v>8649</v>
      </c>
      <c r="K67" s="1">
        <v>7</v>
      </c>
      <c r="P67" s="1" t="s">
        <v>67</v>
      </c>
      <c r="Q67" s="1" t="s">
        <v>102</v>
      </c>
      <c r="S67" s="1" t="str">
        <f ca="1">HYPERLINK(CONCATENATE("http://ryohoji.g-gee.info/img_sp/card/",INDIRECT(ADDRESS(ROW(),COLUMN()-1)),".jpg"),"☆")</f>
        <v>☆</v>
      </c>
      <c r="T67" s="1" t="s">
        <v>68</v>
      </c>
    </row>
    <row r="68" spans="1:20" ht="12.75">
      <c r="A68" s="1">
        <v>67</v>
      </c>
      <c r="B68" s="4" t="s">
        <v>133</v>
      </c>
      <c r="C68" s="5" t="s">
        <v>70</v>
      </c>
      <c r="D68" s="1">
        <v>22</v>
      </c>
      <c r="E68" s="1">
        <v>8344</v>
      </c>
      <c r="F68" s="1">
        <v>9010</v>
      </c>
      <c r="G68" s="1">
        <v>8676</v>
      </c>
      <c r="H68" s="1">
        <v>7</v>
      </c>
      <c r="P68" s="1" t="s">
        <v>67</v>
      </c>
      <c r="Q68" s="1">
        <v>33</v>
      </c>
      <c r="S68" s="1" t="str">
        <f ca="1">HYPERLINK(CONCATENATE("http://ryohoji.g-gee.info/img_sp/card/",INDIRECT(ADDRESS(ROW(),COLUMN()-1)),".jpg"),"☆")</f>
        <v>☆</v>
      </c>
      <c r="T68" s="1" t="s">
        <v>68</v>
      </c>
    </row>
    <row r="69" spans="1:19" ht="12.75">
      <c r="A69" s="1">
        <v>68</v>
      </c>
      <c r="B69" s="6" t="s">
        <v>134</v>
      </c>
      <c r="C69" s="5" t="s">
        <v>66</v>
      </c>
      <c r="D69" s="1">
        <v>17</v>
      </c>
      <c r="E69" s="1">
        <v>5861</v>
      </c>
      <c r="F69" s="1">
        <v>5754</v>
      </c>
      <c r="G69" s="1">
        <v>5646</v>
      </c>
      <c r="I69" s="1">
        <v>6</v>
      </c>
      <c r="P69" s="1" t="s">
        <v>67</v>
      </c>
      <c r="Q69" s="1" t="s">
        <v>72</v>
      </c>
      <c r="S69" s="1" t="str">
        <f ca="1">HYPERLINK(CONCATENATE("http://ryohoji.g-gee.info/img_sp/card/",INDIRECT(ADDRESS(ROW(),COLUMN()-1)),".jpg"),"☆")</f>
        <v>☆</v>
      </c>
    </row>
    <row r="70" spans="1:19" ht="12.75">
      <c r="A70" s="1">
        <v>69</v>
      </c>
      <c r="B70" s="5"/>
      <c r="C70" s="5"/>
      <c r="S70" s="1" t="str">
        <f ca="1">HYPERLINK(CONCATENATE("http://ryohoji.g-gee.info/img_sp/card/",INDIRECT(ADDRESS(ROW(),COLUMN()-1)),".jpg"),"☆")</f>
        <v>☆</v>
      </c>
    </row>
    <row r="71" spans="1:20" ht="12.75">
      <c r="A71" s="1">
        <v>70</v>
      </c>
      <c r="B71" s="5" t="s">
        <v>135</v>
      </c>
      <c r="C71" s="5" t="s">
        <v>66</v>
      </c>
      <c r="D71" s="1">
        <v>20</v>
      </c>
      <c r="E71" s="1">
        <v>9454</v>
      </c>
      <c r="F71" s="1">
        <v>6481</v>
      </c>
      <c r="G71" s="1">
        <v>9032</v>
      </c>
      <c r="I71" s="1">
        <v>7</v>
      </c>
      <c r="P71" s="1" t="s">
        <v>67</v>
      </c>
      <c r="Q71" s="1">
        <v>31</v>
      </c>
      <c r="S71" s="1" t="str">
        <f ca="1">HYPERLINK(CONCATENATE("http://ryohoji.g-gee.info/img_sp/card/",INDIRECT(ADDRESS(ROW(),COLUMN()-1)),".jpg"),"☆")</f>
        <v>☆</v>
      </c>
      <c r="T71" s="1" t="s">
        <v>68</v>
      </c>
    </row>
    <row r="72" spans="1:19" ht="12.75">
      <c r="A72" s="1">
        <v>71</v>
      </c>
      <c r="B72" s="5" t="s">
        <v>136</v>
      </c>
      <c r="C72" s="5" t="s">
        <v>66</v>
      </c>
      <c r="I72" s="1">
        <v>1</v>
      </c>
      <c r="O72" s="1">
        <v>5</v>
      </c>
      <c r="P72" s="1" t="s">
        <v>71</v>
      </c>
      <c r="S72" s="1" t="str">
        <f ca="1">HYPERLINK(CONCATENATE("http://ryohoji.g-gee.info/img_sp/card/",INDIRECT(ADDRESS(ROW(),COLUMN()-1)),".jpg"),"☆")</f>
        <v>☆</v>
      </c>
    </row>
    <row r="73" spans="1:19" ht="12.75">
      <c r="A73" s="1">
        <v>72</v>
      </c>
      <c r="B73" s="5"/>
      <c r="C73" s="5"/>
      <c r="S73" s="1" t="str">
        <f ca="1">HYPERLINK(CONCATENATE("http://ryohoji.g-gee.info/img_sp/card/",INDIRECT(ADDRESS(ROW(),COLUMN()-1)),".jpg"),"☆")</f>
        <v>☆</v>
      </c>
    </row>
    <row r="74" spans="1:20" ht="12.75">
      <c r="A74" s="1">
        <v>73</v>
      </c>
      <c r="B74" s="5" t="s">
        <v>137</v>
      </c>
      <c r="C74" s="5" t="s">
        <v>70</v>
      </c>
      <c r="D74" s="1">
        <v>17</v>
      </c>
      <c r="E74" s="1">
        <v>5697</v>
      </c>
      <c r="F74" s="1">
        <v>5277</v>
      </c>
      <c r="G74" s="1">
        <v>6050</v>
      </c>
      <c r="M74" s="1">
        <v>5</v>
      </c>
      <c r="P74" s="1" t="s">
        <v>71</v>
      </c>
      <c r="Q74" s="1">
        <v>31</v>
      </c>
      <c r="S74" s="1" t="str">
        <f ca="1">HYPERLINK(CONCATENATE("http://ryohoji.g-gee.info/img_sp/card/",INDIRECT(ADDRESS(ROW(),COLUMN()-1)),".jpg"),"☆")</f>
        <v>☆</v>
      </c>
      <c r="T74" s="1" t="s">
        <v>68</v>
      </c>
    </row>
    <row r="75" spans="1:19" ht="12.75">
      <c r="A75" s="1">
        <v>74</v>
      </c>
      <c r="B75" s="5"/>
      <c r="C75" s="5"/>
      <c r="S75" s="1" t="str">
        <f ca="1">HYPERLINK(CONCATENATE("http://ryohoji.g-gee.info/img_sp/card/",INDIRECT(ADDRESS(ROW(),COLUMN()-1)),".jpg"),"☆")</f>
        <v>☆</v>
      </c>
    </row>
    <row r="76" spans="1:20" ht="12.75">
      <c r="A76" s="1">
        <v>75</v>
      </c>
      <c r="B76" s="5" t="s">
        <v>138</v>
      </c>
      <c r="C76" s="5" t="s">
        <v>75</v>
      </c>
      <c r="D76" s="1">
        <v>22</v>
      </c>
      <c r="E76" s="1">
        <v>9228</v>
      </c>
      <c r="F76" s="1">
        <v>8920</v>
      </c>
      <c r="G76" s="1">
        <v>8542</v>
      </c>
      <c r="N76" s="1">
        <v>7</v>
      </c>
      <c r="P76" s="1" t="s">
        <v>67</v>
      </c>
      <c r="Q76" s="1">
        <v>32</v>
      </c>
      <c r="S76" s="1" t="str">
        <f ca="1">HYPERLINK(CONCATENATE("http://ryohoji.g-gee.info/img_sp/card/",INDIRECT(ADDRESS(ROW(),COLUMN()-1)),".jpg"),"☆")</f>
        <v>☆</v>
      </c>
      <c r="T76" s="1" t="s">
        <v>68</v>
      </c>
    </row>
    <row r="77" spans="1:20" ht="12.75">
      <c r="A77" s="1">
        <v>76</v>
      </c>
      <c r="B77" s="5" t="s">
        <v>139</v>
      </c>
      <c r="C77" s="7" t="s">
        <v>70</v>
      </c>
      <c r="D77" s="1">
        <v>17</v>
      </c>
      <c r="E77" s="1">
        <v>5523</v>
      </c>
      <c r="F77" s="1">
        <v>6365</v>
      </c>
      <c r="G77" s="1">
        <v>5277</v>
      </c>
      <c r="N77" s="1">
        <v>5</v>
      </c>
      <c r="P77" s="1" t="s">
        <v>71</v>
      </c>
      <c r="Q77" s="1">
        <v>31</v>
      </c>
      <c r="S77" s="1" t="str">
        <f ca="1">HYPERLINK(CONCATENATE("http://ryohoji.g-gee.info/img_sp/card/",INDIRECT(ADDRESS(ROW(),COLUMN()-1)),".jpg"),"☆")</f>
        <v>☆</v>
      </c>
      <c r="T77" s="1" t="s">
        <v>68</v>
      </c>
    </row>
    <row r="78" spans="1:20" ht="12.75">
      <c r="A78" s="1">
        <v>77</v>
      </c>
      <c r="B78" s="5" t="s">
        <v>140</v>
      </c>
      <c r="C78" s="5" t="s">
        <v>66</v>
      </c>
      <c r="D78" s="1">
        <v>14</v>
      </c>
      <c r="E78" s="1">
        <v>4421</v>
      </c>
      <c r="F78" s="1">
        <v>4317</v>
      </c>
      <c r="G78" s="1">
        <v>3322</v>
      </c>
      <c r="N78" s="1">
        <v>3</v>
      </c>
      <c r="P78" s="1" t="s">
        <v>76</v>
      </c>
      <c r="Q78" s="1">
        <v>31</v>
      </c>
      <c r="S78" s="1" t="str">
        <f ca="1">HYPERLINK(CONCATENATE("http://ryohoji.g-gee.info/img_sp/card/",INDIRECT(ADDRESS(ROW(),COLUMN()-1)),".jpg"),"☆")</f>
        <v>☆</v>
      </c>
      <c r="T78" s="1" t="s">
        <v>68</v>
      </c>
    </row>
    <row r="79" spans="1:19" ht="12.75">
      <c r="A79" s="1">
        <v>78</v>
      </c>
      <c r="B79" s="7" t="s">
        <v>141</v>
      </c>
      <c r="C79" s="7" t="s">
        <v>66</v>
      </c>
      <c r="D79" s="1">
        <v>17</v>
      </c>
      <c r="E79" s="1">
        <v>5539</v>
      </c>
      <c r="F79" s="1">
        <v>5424</v>
      </c>
      <c r="G79" s="1">
        <v>5175</v>
      </c>
      <c r="N79" s="1">
        <v>6</v>
      </c>
      <c r="P79" s="1" t="s">
        <v>67</v>
      </c>
      <c r="Q79" s="1" t="s">
        <v>116</v>
      </c>
      <c r="S79" s="1" t="str">
        <f ca="1">HYPERLINK(CONCATENATE("http://ryohoji.g-gee.info/img_sp/card/",INDIRECT(ADDRESS(ROW(),COLUMN()-1)),".jpg"),"☆")</f>
        <v>☆</v>
      </c>
    </row>
    <row r="80" spans="1:19" ht="12.75">
      <c r="A80" s="1">
        <v>79</v>
      </c>
      <c r="B80" s="7"/>
      <c r="C80" s="7"/>
      <c r="S80" s="1" t="str">
        <f ca="1">HYPERLINK(CONCATENATE("http://ryohoji.g-gee.info/img_sp/card/",INDIRECT(ADDRESS(ROW(),COLUMN()-1)),".jpg"),"☆")</f>
        <v>☆</v>
      </c>
    </row>
    <row r="81" spans="1:20" ht="12.75">
      <c r="A81" s="1">
        <v>80</v>
      </c>
      <c r="B81" s="5" t="s">
        <v>142</v>
      </c>
      <c r="C81" s="5" t="s">
        <v>66</v>
      </c>
      <c r="D81" s="1">
        <v>15</v>
      </c>
      <c r="E81" s="1">
        <v>5897</v>
      </c>
      <c r="F81" s="1">
        <v>4346</v>
      </c>
      <c r="G81" s="1">
        <v>5194</v>
      </c>
      <c r="K81" s="1">
        <v>5</v>
      </c>
      <c r="P81" s="1" t="s">
        <v>71</v>
      </c>
      <c r="Q81" s="1">
        <v>31</v>
      </c>
      <c r="S81" s="1" t="str">
        <f ca="1">HYPERLINK(CONCATENATE("http://ryohoji.g-gee.info/img_sp/card/",INDIRECT(ADDRESS(ROW(),COLUMN()-1)),".jpg"),"☆")</f>
        <v>☆</v>
      </c>
      <c r="T81" s="1" t="s">
        <v>68</v>
      </c>
    </row>
    <row r="82" spans="1:19" ht="12.75">
      <c r="A82" s="1">
        <v>81</v>
      </c>
      <c r="B82" s="5"/>
      <c r="C82" s="5"/>
      <c r="S82" s="1" t="str">
        <f ca="1">HYPERLINK(CONCATENATE("http://ryohoji.g-gee.info/img_sp/card/",INDIRECT(ADDRESS(ROW(),COLUMN()-1)),".jpg"),"☆")</f>
        <v>☆</v>
      </c>
    </row>
    <row r="83" spans="1:20" ht="12.75">
      <c r="A83" s="1">
        <v>82</v>
      </c>
      <c r="B83" s="5" t="s">
        <v>143</v>
      </c>
      <c r="C83" s="5" t="s">
        <v>70</v>
      </c>
      <c r="D83" s="1">
        <v>21</v>
      </c>
      <c r="E83" s="1">
        <v>8875</v>
      </c>
      <c r="F83" s="1">
        <v>8238</v>
      </c>
      <c r="G83" s="1">
        <v>7939</v>
      </c>
      <c r="J83" s="1">
        <v>7</v>
      </c>
      <c r="P83" s="1" t="s">
        <v>67</v>
      </c>
      <c r="Q83" s="1">
        <v>31</v>
      </c>
      <c r="S83" s="1" t="str">
        <f ca="1">HYPERLINK(CONCATENATE("http://ryohoji.g-gee.info/img_sp/card/",INDIRECT(ADDRESS(ROW(),COLUMN()-1)),".jpg"),"☆")</f>
        <v>☆</v>
      </c>
      <c r="T83" s="1" t="s">
        <v>68</v>
      </c>
    </row>
    <row r="84" spans="1:20" ht="12.75">
      <c r="A84" s="1">
        <v>83</v>
      </c>
      <c r="B84" s="5" t="s">
        <v>144</v>
      </c>
      <c r="C84" s="5" t="s">
        <v>70</v>
      </c>
      <c r="D84" s="1">
        <v>16</v>
      </c>
      <c r="E84" s="1">
        <v>6230</v>
      </c>
      <c r="F84" s="1">
        <v>5041</v>
      </c>
      <c r="G84" s="1">
        <v>5446</v>
      </c>
      <c r="K84" s="1">
        <v>5</v>
      </c>
      <c r="P84" s="1" t="s">
        <v>71</v>
      </c>
      <c r="Q84" s="1">
        <v>31</v>
      </c>
      <c r="R84" s="1" t="s">
        <v>145</v>
      </c>
      <c r="S84" s="1" t="str">
        <f ca="1">HYPERLINK(CONCATENATE("http://ryohoji.g-gee.info/img_sp/card/",INDIRECT(ADDRESS(ROW(),COLUMN()-1)),".jpg"),"☆")</f>
        <v>☆</v>
      </c>
      <c r="T84" s="1" t="s">
        <v>68</v>
      </c>
    </row>
    <row r="85" spans="1:19" ht="12.75">
      <c r="A85" s="1">
        <v>84</v>
      </c>
      <c r="B85" s="5" t="s">
        <v>146</v>
      </c>
      <c r="C85" s="5" t="s">
        <v>75</v>
      </c>
      <c r="D85" s="1">
        <v>12</v>
      </c>
      <c r="P85" s="1" t="s">
        <v>76</v>
      </c>
      <c r="Q85" s="1">
        <v>3</v>
      </c>
      <c r="S85" s="1" t="str">
        <f ca="1">HYPERLINK(CONCATENATE("http://ryohoji.g-gee.info/img_sp/card/",INDIRECT(ADDRESS(ROW(),COLUMN()-1)),".jpg"),"☆")</f>
        <v>☆</v>
      </c>
    </row>
    <row r="86" spans="1:19" ht="12.75">
      <c r="A86" s="1">
        <v>85</v>
      </c>
      <c r="B86" s="5" t="s">
        <v>147</v>
      </c>
      <c r="C86" s="5" t="s">
        <v>70</v>
      </c>
      <c r="P86" s="1" t="s">
        <v>76</v>
      </c>
      <c r="S86" s="1" t="str">
        <f ca="1">HYPERLINK(CONCATENATE("http://ryohoji.g-gee.info/img_sp/card/",INDIRECT(ADDRESS(ROW(),COLUMN()-1)),".jpg"),"☆")</f>
        <v>☆</v>
      </c>
    </row>
    <row r="87" spans="1:19" ht="12.75">
      <c r="A87" s="1">
        <v>86</v>
      </c>
      <c r="B87" s="5"/>
      <c r="C87" s="5"/>
      <c r="S87" s="1" t="str">
        <f ca="1">HYPERLINK(CONCATENATE("http://ryohoji.g-gee.info/img_sp/card/",INDIRECT(ADDRESS(ROW(),COLUMN()-1)),".jpg"),"☆")</f>
        <v>☆</v>
      </c>
    </row>
    <row r="88" spans="1:19" ht="12.75">
      <c r="A88" s="1">
        <v>87</v>
      </c>
      <c r="B88" s="5"/>
      <c r="C88" s="5"/>
      <c r="S88" s="1" t="str">
        <f ca="1">HYPERLINK(CONCATENATE("http://ryohoji.g-gee.info/img_sp/card/",INDIRECT(ADDRESS(ROW(),COLUMN()-1)),".jpg"),"☆")</f>
        <v>☆</v>
      </c>
    </row>
    <row r="89" spans="1:19" ht="12.75">
      <c r="A89" s="1">
        <v>88</v>
      </c>
      <c r="B89" s="4" t="s">
        <v>148</v>
      </c>
      <c r="C89" s="5" t="s">
        <v>66</v>
      </c>
      <c r="D89" s="1">
        <v>19</v>
      </c>
      <c r="O89" s="1">
        <v>7</v>
      </c>
      <c r="P89" s="1" t="s">
        <v>67</v>
      </c>
      <c r="S89" s="1" t="str">
        <f ca="1">HYPERLINK(CONCATENATE("http://ryohoji.g-gee.info/img_sp/card/",INDIRECT(ADDRESS(ROW(),COLUMN()-1)),".jpg"),"☆")</f>
        <v>☆</v>
      </c>
    </row>
    <row r="90" spans="1:19" ht="12.75">
      <c r="A90" s="1">
        <v>89</v>
      </c>
      <c r="B90" s="5" t="s">
        <v>149</v>
      </c>
      <c r="C90" s="5" t="s">
        <v>70</v>
      </c>
      <c r="D90" s="1">
        <v>20</v>
      </c>
      <c r="O90" s="1">
        <v>8</v>
      </c>
      <c r="P90" s="1" t="s">
        <v>67</v>
      </c>
      <c r="S90" s="1" t="str">
        <f ca="1">HYPERLINK(CONCATENATE("http://ryohoji.g-gee.info/img_sp/card/",INDIRECT(ADDRESS(ROW(),COLUMN()-1)),".jpg"),"☆")</f>
        <v>☆</v>
      </c>
    </row>
    <row r="91" spans="1:19" ht="12.75">
      <c r="A91" s="1">
        <v>90</v>
      </c>
      <c r="B91" s="5" t="s">
        <v>150</v>
      </c>
      <c r="C91" s="5" t="s">
        <v>75</v>
      </c>
      <c r="D91" s="1">
        <v>19</v>
      </c>
      <c r="J91" s="1">
        <v>1</v>
      </c>
      <c r="O91" s="1">
        <v>7</v>
      </c>
      <c r="P91" s="1" t="s">
        <v>67</v>
      </c>
      <c r="S91" s="1" t="str">
        <f ca="1">HYPERLINK(CONCATENATE("http://ryohoji.g-gee.info/img_sp/card/",INDIRECT(ADDRESS(ROW(),COLUMN()-1)),".jpg"),"☆")</f>
        <v>☆</v>
      </c>
    </row>
    <row r="92" spans="1:20" ht="12.75">
      <c r="A92" s="1">
        <v>91</v>
      </c>
      <c r="B92" s="5" t="s">
        <v>151</v>
      </c>
      <c r="C92" s="5" t="s">
        <v>70</v>
      </c>
      <c r="D92" s="1">
        <v>19</v>
      </c>
      <c r="E92" s="1">
        <v>6900</v>
      </c>
      <c r="F92" s="1">
        <v>6680</v>
      </c>
      <c r="G92" s="1">
        <v>6400</v>
      </c>
      <c r="J92" s="1">
        <v>7</v>
      </c>
      <c r="P92" s="1" t="s">
        <v>67</v>
      </c>
      <c r="Q92" s="1" t="s">
        <v>116</v>
      </c>
      <c r="S92" s="1" t="str">
        <f ca="1">HYPERLINK(CONCATENATE("http://ryohoji.g-gee.info/img_sp/card/",INDIRECT(ADDRESS(ROW(),COLUMN()-1)),".jpg"),"☆")</f>
        <v>☆</v>
      </c>
      <c r="T92" s="1" t="s">
        <v>68</v>
      </c>
    </row>
    <row r="93" spans="1:19" ht="12.75">
      <c r="A93" s="1">
        <v>92</v>
      </c>
      <c r="B93" s="5" t="s">
        <v>152</v>
      </c>
      <c r="C93" s="5" t="s">
        <v>75</v>
      </c>
      <c r="D93" s="1">
        <v>20</v>
      </c>
      <c r="J93" s="1">
        <v>1</v>
      </c>
      <c r="O93" s="1">
        <v>7</v>
      </c>
      <c r="P93" s="1" t="s">
        <v>67</v>
      </c>
      <c r="R93" s="1" t="s">
        <v>153</v>
      </c>
      <c r="S93" s="1" t="str">
        <f ca="1">HYPERLINK(CONCATENATE("http://ryohoji.g-gee.info/img_sp/card/",INDIRECT(ADDRESS(ROW(),COLUMN()-1)),".jpg"),"☆")</f>
        <v>☆</v>
      </c>
    </row>
    <row r="94" spans="1:19" ht="12.75">
      <c r="A94" s="1">
        <v>93</v>
      </c>
      <c r="B94" s="5" t="s">
        <v>154</v>
      </c>
      <c r="C94" s="5" t="s">
        <v>75</v>
      </c>
      <c r="D94" s="1">
        <v>20</v>
      </c>
      <c r="O94" s="1">
        <v>7</v>
      </c>
      <c r="P94" s="1" t="s">
        <v>67</v>
      </c>
      <c r="S94" s="1" t="str">
        <f ca="1">HYPERLINK(CONCATENATE("http://ryohoji.g-gee.info/img_sp/card/",INDIRECT(ADDRESS(ROW(),COLUMN()-1)),".jpg"),"☆")</f>
        <v>☆</v>
      </c>
    </row>
    <row r="95" spans="1:19" ht="12.75">
      <c r="A95" s="1">
        <v>94</v>
      </c>
      <c r="B95" s="5" t="s">
        <v>155</v>
      </c>
      <c r="C95" s="5" t="s">
        <v>66</v>
      </c>
      <c r="D95" s="1">
        <v>19</v>
      </c>
      <c r="O95" s="1">
        <v>7</v>
      </c>
      <c r="P95" s="1" t="s">
        <v>67</v>
      </c>
      <c r="S95" s="1" t="str">
        <f ca="1">HYPERLINK(CONCATENATE("http://ryohoji.g-gee.info/img_sp/card/",INDIRECT(ADDRESS(ROW(),COLUMN()-1)),".jpg"),"☆")</f>
        <v>☆</v>
      </c>
    </row>
    <row r="96" spans="1:19" ht="12.75">
      <c r="A96" s="1">
        <v>95</v>
      </c>
      <c r="B96" s="5" t="s">
        <v>156</v>
      </c>
      <c r="C96" s="5" t="s">
        <v>66</v>
      </c>
      <c r="D96" s="1">
        <v>18</v>
      </c>
      <c r="O96" s="1">
        <v>7</v>
      </c>
      <c r="P96" s="1" t="s">
        <v>67</v>
      </c>
      <c r="S96" s="1" t="str">
        <f ca="1">HYPERLINK(CONCATENATE("http://ryohoji.g-gee.info/img_sp/card/",INDIRECT(ADDRESS(ROW(),COLUMN()-1)),".jpg"),"☆")</f>
        <v>☆</v>
      </c>
    </row>
    <row r="97" spans="1:19" ht="12.75">
      <c r="A97" s="1">
        <v>96</v>
      </c>
      <c r="B97" s="5" t="s">
        <v>157</v>
      </c>
      <c r="C97" s="5" t="s">
        <v>70</v>
      </c>
      <c r="D97" s="1">
        <v>17</v>
      </c>
      <c r="E97" s="1">
        <v>7265</v>
      </c>
      <c r="F97" s="1">
        <v>7628</v>
      </c>
      <c r="G97" s="1">
        <v>6341</v>
      </c>
      <c r="J97" s="1">
        <v>7</v>
      </c>
      <c r="P97" s="1" t="s">
        <v>67</v>
      </c>
      <c r="Q97" s="1">
        <v>31</v>
      </c>
      <c r="S97" s="1" t="str">
        <f ca="1">HYPERLINK(CONCATENATE("http://ryohoji.g-gee.info/img_sp/card/",INDIRECT(ADDRESS(ROW(),COLUMN()-1)),".jpg"),"☆")</f>
        <v>☆</v>
      </c>
    </row>
    <row r="98" spans="1:19" ht="12.75">
      <c r="A98" s="1">
        <v>97</v>
      </c>
      <c r="B98" s="5" t="s">
        <v>158</v>
      </c>
      <c r="C98" s="5" t="s">
        <v>66</v>
      </c>
      <c r="D98" s="1">
        <v>20</v>
      </c>
      <c r="P98" s="1" t="s">
        <v>67</v>
      </c>
      <c r="S98" s="1" t="str">
        <f ca="1">HYPERLINK(CONCATENATE("http://ryohoji.g-gee.info/img_sp/card/",INDIRECT(ADDRESS(ROW(),COLUMN()-1)),".jpg"),"☆")</f>
        <v>☆</v>
      </c>
    </row>
    <row r="99" spans="1:19" ht="12.75">
      <c r="A99" s="1">
        <v>98</v>
      </c>
      <c r="B99" s="4"/>
      <c r="C99" s="5"/>
      <c r="S99" s="1" t="str">
        <f ca="1">HYPERLINK(CONCATENATE("http://ryohoji.g-gee.info/img_sp/card/",INDIRECT(ADDRESS(ROW(),COLUMN()-1)),".jpg"),"☆")</f>
        <v>☆</v>
      </c>
    </row>
    <row r="100" spans="1:20" ht="12.75">
      <c r="A100" s="1">
        <v>99</v>
      </c>
      <c r="B100" s="4" t="s">
        <v>159</v>
      </c>
      <c r="C100" s="5" t="s">
        <v>66</v>
      </c>
      <c r="D100" s="1">
        <v>17</v>
      </c>
      <c r="E100" s="1">
        <v>7746</v>
      </c>
      <c r="F100" s="1">
        <v>5892</v>
      </c>
      <c r="G100" s="1">
        <v>2570</v>
      </c>
      <c r="L100" s="1">
        <v>5</v>
      </c>
      <c r="P100" s="1" t="s">
        <v>71</v>
      </c>
      <c r="Q100" s="1">
        <v>33</v>
      </c>
      <c r="S100" s="1" t="str">
        <f ca="1">HYPERLINK(CONCATENATE("http://ryohoji.g-gee.info/img_sp/card/",INDIRECT(ADDRESS(ROW(),COLUMN()-1)),".jpg"),"☆")</f>
        <v>☆</v>
      </c>
      <c r="T100" s="1" t="s">
        <v>68</v>
      </c>
    </row>
    <row r="101" spans="1:20" ht="12.75">
      <c r="A101" s="1">
        <v>100</v>
      </c>
      <c r="B101" s="4" t="s">
        <v>160</v>
      </c>
      <c r="C101" s="5" t="s">
        <v>75</v>
      </c>
      <c r="D101" s="1">
        <v>16</v>
      </c>
      <c r="E101" s="1">
        <v>5042</v>
      </c>
      <c r="F101" s="1">
        <v>5187</v>
      </c>
      <c r="G101" s="1">
        <v>4905</v>
      </c>
      <c r="K101" s="1">
        <v>6</v>
      </c>
      <c r="P101" s="1" t="s">
        <v>71</v>
      </c>
      <c r="Q101" s="1" t="s">
        <v>102</v>
      </c>
      <c r="S101" s="1" t="str">
        <f ca="1">HYPERLINK(CONCATENATE("http://ryohoji.g-gee.info/img_sp/card/",INDIRECT(ADDRESS(ROW(),COLUMN()-1)),".jpg"),"☆")</f>
        <v>☆</v>
      </c>
      <c r="T101" s="1" t="s">
        <v>68</v>
      </c>
    </row>
    <row r="102" spans="1:20" ht="12.75">
      <c r="A102" s="1">
        <v>101</v>
      </c>
      <c r="B102" s="4" t="s">
        <v>161</v>
      </c>
      <c r="C102" s="5" t="s">
        <v>70</v>
      </c>
      <c r="D102" s="1">
        <v>17</v>
      </c>
      <c r="E102" s="1">
        <v>4989</v>
      </c>
      <c r="F102" s="1">
        <v>5082</v>
      </c>
      <c r="G102" s="1">
        <v>4905</v>
      </c>
      <c r="I102" s="1">
        <v>3</v>
      </c>
      <c r="O102" s="1">
        <v>5</v>
      </c>
      <c r="P102" s="1" t="s">
        <v>71</v>
      </c>
      <c r="Q102" s="1" t="s">
        <v>102</v>
      </c>
      <c r="S102" s="1" t="str">
        <f ca="1">HYPERLINK(CONCATENATE("http://ryohoji.g-gee.info/img_sp/card/",INDIRECT(ADDRESS(ROW(),COLUMN()-1)),".jpg"),"☆")</f>
        <v>☆</v>
      </c>
      <c r="T102" s="1" t="s">
        <v>68</v>
      </c>
    </row>
    <row r="103" spans="1:19" ht="12.75">
      <c r="A103" s="1">
        <v>102</v>
      </c>
      <c r="B103" s="4"/>
      <c r="C103" s="5"/>
      <c r="S103" s="1" t="str">
        <f ca="1">HYPERLINK(CONCATENATE("http://ryohoji.g-gee.info/img_sp/card/",INDIRECT(ADDRESS(ROW(),COLUMN()-1)),".jpg"),"☆")</f>
        <v>☆</v>
      </c>
    </row>
    <row r="104" spans="1:19" ht="12.75">
      <c r="A104" s="1">
        <v>103</v>
      </c>
      <c r="B104" s="5" t="s">
        <v>162</v>
      </c>
      <c r="C104" s="5" t="s">
        <v>75</v>
      </c>
      <c r="D104" s="1">
        <v>13</v>
      </c>
      <c r="E104" s="1">
        <v>3076</v>
      </c>
      <c r="F104" s="1">
        <v>3605</v>
      </c>
      <c r="G104" s="1">
        <v>3152</v>
      </c>
      <c r="L104" s="1">
        <v>2</v>
      </c>
      <c r="O104" s="1">
        <v>3</v>
      </c>
      <c r="P104" s="1" t="s">
        <v>71</v>
      </c>
      <c r="Q104" s="1" t="s">
        <v>72</v>
      </c>
      <c r="S104" s="1" t="str">
        <f ca="1">HYPERLINK(CONCATENATE("http://ryohoji.g-gee.info/img_sp/card/",INDIRECT(ADDRESS(ROW(),COLUMN()-1)),".jpg"),"☆")</f>
        <v>☆</v>
      </c>
    </row>
    <row r="105" spans="1:19" ht="12.75">
      <c r="A105" s="1">
        <v>104</v>
      </c>
      <c r="B105" s="5" t="s">
        <v>163</v>
      </c>
      <c r="C105" s="5" t="s">
        <v>75</v>
      </c>
      <c r="D105" s="1">
        <v>13</v>
      </c>
      <c r="E105" s="1">
        <v>2868</v>
      </c>
      <c r="F105" s="1">
        <v>3453</v>
      </c>
      <c r="G105" s="1">
        <v>3209</v>
      </c>
      <c r="I105" s="1">
        <v>1</v>
      </c>
      <c r="O105" s="1">
        <v>3</v>
      </c>
      <c r="P105" s="1" t="s">
        <v>71</v>
      </c>
      <c r="Q105" s="1" t="s">
        <v>72</v>
      </c>
      <c r="S105" s="1" t="str">
        <f ca="1">HYPERLINK(CONCATENATE("http://ryohoji.g-gee.info/img_sp/card/",INDIRECT(ADDRESS(ROW(),COLUMN()-1)),".jpg"),"☆")</f>
        <v>☆</v>
      </c>
    </row>
    <row r="106" spans="1:19" ht="12.75">
      <c r="A106" s="1">
        <v>105</v>
      </c>
      <c r="B106" s="5" t="s">
        <v>164</v>
      </c>
      <c r="C106" s="5" t="s">
        <v>75</v>
      </c>
      <c r="D106" s="1">
        <v>12</v>
      </c>
      <c r="E106" s="1">
        <v>2669</v>
      </c>
      <c r="F106" s="1">
        <v>2497</v>
      </c>
      <c r="G106" s="1">
        <v>2232</v>
      </c>
      <c r="H106" s="1">
        <v>1</v>
      </c>
      <c r="O106" s="1">
        <v>3</v>
      </c>
      <c r="P106" s="1" t="s">
        <v>71</v>
      </c>
      <c r="Q106" s="1" t="s">
        <v>72</v>
      </c>
      <c r="S106" s="1" t="str">
        <f ca="1">HYPERLINK(CONCATENATE("http://ryohoji.g-gee.info/img_sp/card/",INDIRECT(ADDRESS(ROW(),COLUMN()-1)),".jpg"),"☆")</f>
        <v>☆</v>
      </c>
    </row>
    <row r="107" spans="1:19" ht="12.75">
      <c r="A107" s="1">
        <v>106</v>
      </c>
      <c r="B107" s="5" t="s">
        <v>165</v>
      </c>
      <c r="C107" s="5" t="s">
        <v>70</v>
      </c>
      <c r="D107" s="1">
        <v>17</v>
      </c>
      <c r="P107" s="1" t="s">
        <v>71</v>
      </c>
      <c r="Q107" s="1" t="s">
        <v>72</v>
      </c>
      <c r="S107" s="1" t="str">
        <f ca="1">HYPERLINK(CONCATENATE("http://ryohoji.g-gee.info/img_sp/card/",INDIRECT(ADDRESS(ROW(),COLUMN()-1)),".jpg"),"☆")</f>
        <v>☆</v>
      </c>
    </row>
    <row r="108" spans="1:19" ht="12.75">
      <c r="A108" s="1">
        <v>107</v>
      </c>
      <c r="B108" s="5" t="s">
        <v>166</v>
      </c>
      <c r="C108" s="5" t="s">
        <v>70</v>
      </c>
      <c r="D108" s="1">
        <v>14</v>
      </c>
      <c r="P108" s="1" t="s">
        <v>71</v>
      </c>
      <c r="Q108" s="1" t="s">
        <v>72</v>
      </c>
      <c r="S108" s="1" t="str">
        <f ca="1">HYPERLINK(CONCATENATE("http://ryohoji.g-gee.info/img_sp/card/",INDIRECT(ADDRESS(ROW(),COLUMN()-1)),".jpg"),"☆")</f>
        <v>☆</v>
      </c>
    </row>
    <row r="109" spans="1:19" ht="12.75">
      <c r="A109" s="1">
        <v>108</v>
      </c>
      <c r="B109" s="5" t="s">
        <v>167</v>
      </c>
      <c r="C109" s="5" t="s">
        <v>66</v>
      </c>
      <c r="D109" s="1">
        <v>17</v>
      </c>
      <c r="E109" s="1">
        <v>4541</v>
      </c>
      <c r="F109" s="1">
        <v>6063</v>
      </c>
      <c r="G109" s="1">
        <v>4905</v>
      </c>
      <c r="K109" s="1">
        <v>2</v>
      </c>
      <c r="O109" s="1">
        <v>5</v>
      </c>
      <c r="P109" s="1" t="s">
        <v>71</v>
      </c>
      <c r="Q109" s="1" t="s">
        <v>72</v>
      </c>
      <c r="S109" s="1" t="str">
        <f ca="1">HYPERLINK(CONCATENATE("http://ryohoji.g-gee.info/img_sp/card/",INDIRECT(ADDRESS(ROW(),COLUMN()-1)),".jpg"),"☆")</f>
        <v>☆</v>
      </c>
    </row>
    <row r="110" spans="1:19" ht="12.75">
      <c r="A110" s="1">
        <v>109</v>
      </c>
      <c r="B110" s="5" t="s">
        <v>168</v>
      </c>
      <c r="C110" s="5" t="s">
        <v>66</v>
      </c>
      <c r="D110" s="1">
        <v>16</v>
      </c>
      <c r="P110" s="1" t="s">
        <v>71</v>
      </c>
      <c r="Q110" s="1" t="s">
        <v>72</v>
      </c>
      <c r="S110" s="1" t="str">
        <f ca="1">HYPERLINK(CONCATENATE("http://ryohoji.g-gee.info/img_sp/card/",INDIRECT(ADDRESS(ROW(),COLUMN()-1)),".jpg"),"☆")</f>
        <v>☆</v>
      </c>
    </row>
    <row r="111" spans="1:19" ht="12.75">
      <c r="A111" s="1">
        <v>110</v>
      </c>
      <c r="B111" s="4" t="s">
        <v>169</v>
      </c>
      <c r="C111" s="5" t="s">
        <v>66</v>
      </c>
      <c r="D111" s="1">
        <v>15</v>
      </c>
      <c r="E111" s="1">
        <v>4038</v>
      </c>
      <c r="F111" s="1">
        <v>3853</v>
      </c>
      <c r="G111" s="1">
        <v>3776</v>
      </c>
      <c r="K111" s="1">
        <v>3</v>
      </c>
      <c r="P111" s="1" t="s">
        <v>71</v>
      </c>
      <c r="Q111" s="1" t="s">
        <v>72</v>
      </c>
      <c r="S111" s="1" t="str">
        <f ca="1">HYPERLINK(CONCATENATE("http://ryohoji.g-gee.info/img_sp/card/",INDIRECT(ADDRESS(ROW(),COLUMN()-1)),".jpg"),"☆")</f>
        <v>☆</v>
      </c>
    </row>
    <row r="112" spans="1:19" ht="12.75">
      <c r="A112" s="1">
        <v>111</v>
      </c>
      <c r="B112" s="4" t="s">
        <v>170</v>
      </c>
      <c r="C112" s="5" t="s">
        <v>66</v>
      </c>
      <c r="D112" s="1">
        <v>12</v>
      </c>
      <c r="E112" s="1">
        <v>3538</v>
      </c>
      <c r="F112" s="1">
        <v>2850</v>
      </c>
      <c r="G112" s="1">
        <v>2696</v>
      </c>
      <c r="K112" s="1">
        <v>1</v>
      </c>
      <c r="O112" s="1">
        <v>2</v>
      </c>
      <c r="P112" s="1" t="s">
        <v>71</v>
      </c>
      <c r="Q112" s="1" t="s">
        <v>72</v>
      </c>
      <c r="S112" s="1" t="str">
        <f ca="1">HYPERLINK(CONCATENATE("http://ryohoji.g-gee.info/img_sp/card/",INDIRECT(ADDRESS(ROW(),COLUMN()-1)),".jpg"),"☆")</f>
        <v>☆</v>
      </c>
    </row>
    <row r="113" spans="1:19" ht="12.75">
      <c r="A113" s="1">
        <v>112</v>
      </c>
      <c r="B113" s="5" t="s">
        <v>171</v>
      </c>
      <c r="C113" s="5" t="s">
        <v>75</v>
      </c>
      <c r="D113" s="1">
        <v>17</v>
      </c>
      <c r="E113" s="1">
        <v>4738</v>
      </c>
      <c r="F113" s="1">
        <v>4456</v>
      </c>
      <c r="G113" s="1">
        <v>4797</v>
      </c>
      <c r="P113" s="1" t="s">
        <v>71</v>
      </c>
      <c r="Q113" s="1" t="s">
        <v>72</v>
      </c>
      <c r="S113" s="1" t="str">
        <f ca="1">HYPERLINK(CONCATENATE("http://ryohoji.g-gee.info/img_sp/card/",INDIRECT(ADDRESS(ROW(),COLUMN()-1)),".jpg"),"☆")</f>
        <v>☆</v>
      </c>
    </row>
    <row r="114" spans="1:19" ht="12.75">
      <c r="A114" s="1">
        <v>113</v>
      </c>
      <c r="B114" s="5"/>
      <c r="C114" s="5"/>
      <c r="S114" s="1" t="str">
        <f ca="1">HYPERLINK(CONCATENATE("http://ryohoji.g-gee.info/img_sp/card/",INDIRECT(ADDRESS(ROW(),COLUMN()-1)),".jpg"),"☆")</f>
        <v>☆</v>
      </c>
    </row>
    <row r="115" spans="1:20" ht="12.75">
      <c r="A115" s="1">
        <v>114</v>
      </c>
      <c r="B115" s="7" t="s">
        <v>172</v>
      </c>
      <c r="C115" s="7" t="s">
        <v>66</v>
      </c>
      <c r="D115" s="1">
        <v>17</v>
      </c>
      <c r="E115" s="1">
        <v>6555</v>
      </c>
      <c r="F115" s="1">
        <v>6555</v>
      </c>
      <c r="G115" s="1">
        <v>6555</v>
      </c>
      <c r="M115" s="1">
        <v>3</v>
      </c>
      <c r="P115" s="1" t="s">
        <v>67</v>
      </c>
      <c r="Q115" s="1" t="s">
        <v>173</v>
      </c>
      <c r="S115" s="1" t="str">
        <f ca="1">HYPERLINK(CONCATENATE("http://ryohoji.g-gee.info/img_sp/card/",INDIRECT(ADDRESS(ROW(),COLUMN()-1)),".jpg"),"☆")</f>
        <v>☆</v>
      </c>
      <c r="T115" s="1" t="s">
        <v>68</v>
      </c>
    </row>
    <row r="116" spans="1:19" ht="12.75">
      <c r="A116" s="1">
        <v>115</v>
      </c>
      <c r="B116" s="7"/>
      <c r="C116" s="7"/>
      <c r="S116" s="1" t="str">
        <f ca="1">HYPERLINK(CONCATENATE("http://ryohoji.g-gee.info/img_sp/card/",INDIRECT(ADDRESS(ROW(),COLUMN()-1)),".jpg"),"☆")</f>
        <v>☆</v>
      </c>
    </row>
    <row r="117" spans="1:19" ht="12.75">
      <c r="A117" s="1">
        <v>116</v>
      </c>
      <c r="B117" s="7"/>
      <c r="C117" s="7"/>
      <c r="S117" s="1" t="str">
        <f ca="1">HYPERLINK(CONCATENATE("http://ryohoji.g-gee.info/img_sp/card/",INDIRECT(ADDRESS(ROW(),COLUMN()-1)),".jpg"),"☆")</f>
        <v>☆</v>
      </c>
    </row>
    <row r="118" spans="1:19" ht="12.75">
      <c r="A118" s="1">
        <v>117</v>
      </c>
      <c r="B118" s="7"/>
      <c r="C118" s="7"/>
      <c r="S118" s="1" t="str">
        <f ca="1">HYPERLINK(CONCATENATE("http://ryohoji.g-gee.info/img_sp/card/",INDIRECT(ADDRESS(ROW(),COLUMN()-1)),".jpg"),"☆")</f>
        <v>☆</v>
      </c>
    </row>
    <row r="119" spans="1:19" ht="12.75">
      <c r="A119" s="1">
        <v>118</v>
      </c>
      <c r="B119" s="5"/>
      <c r="C119" s="5"/>
      <c r="S119" s="1" t="str">
        <f ca="1">HYPERLINK(CONCATENATE("http://ryohoji.g-gee.info/img_sp/card/",INDIRECT(ADDRESS(ROW(),COLUMN()-1)),".jpg"),"☆")</f>
        <v>☆</v>
      </c>
    </row>
    <row r="120" spans="1:19" ht="12.75">
      <c r="A120" s="1">
        <v>119</v>
      </c>
      <c r="B120" s="5" t="s">
        <v>174</v>
      </c>
      <c r="C120" s="5" t="s">
        <v>70</v>
      </c>
      <c r="D120" s="1">
        <v>14</v>
      </c>
      <c r="E120" s="1">
        <v>3681</v>
      </c>
      <c r="F120" s="1">
        <v>2928</v>
      </c>
      <c r="G120" s="1">
        <v>3053</v>
      </c>
      <c r="P120" s="1" t="s">
        <v>76</v>
      </c>
      <c r="Q120" s="1" t="s">
        <v>72</v>
      </c>
      <c r="S120" s="1" t="str">
        <f ca="1">HYPERLINK(CONCATENATE("http://ryohoji.g-gee.info/img_sp/card/",INDIRECT(ADDRESS(ROW(),COLUMN()-1)),".jpg"),"☆")</f>
        <v>☆</v>
      </c>
    </row>
    <row r="121" spans="1:20" ht="12.75">
      <c r="A121" s="1">
        <v>120</v>
      </c>
      <c r="B121" s="4" t="s">
        <v>175</v>
      </c>
      <c r="C121" s="5" t="s">
        <v>66</v>
      </c>
      <c r="D121" s="1">
        <v>7</v>
      </c>
      <c r="E121" s="1">
        <v>1990</v>
      </c>
      <c r="F121" s="1">
        <v>1443</v>
      </c>
      <c r="G121" s="1">
        <v>1423</v>
      </c>
      <c r="J121" s="1">
        <v>3</v>
      </c>
      <c r="P121" s="1" t="s">
        <v>76</v>
      </c>
      <c r="Q121" s="1" t="s">
        <v>72</v>
      </c>
      <c r="S121" s="1" t="str">
        <f ca="1">HYPERLINK(CONCATENATE("http://ryohoji.g-gee.info/img_sp/card/",INDIRECT(ADDRESS(ROW(),COLUMN()-1)),".jpg"),"☆")</f>
        <v>☆</v>
      </c>
      <c r="T121" s="1" t="s">
        <v>68</v>
      </c>
    </row>
    <row r="122" spans="1:19" ht="12.75">
      <c r="A122" s="1">
        <v>121</v>
      </c>
      <c r="B122" s="4" t="s">
        <v>176</v>
      </c>
      <c r="C122" s="5" t="s">
        <v>70</v>
      </c>
      <c r="D122" s="1">
        <v>12</v>
      </c>
      <c r="E122" s="1">
        <v>3307</v>
      </c>
      <c r="F122" s="1">
        <v>2995</v>
      </c>
      <c r="G122" s="1">
        <v>4036</v>
      </c>
      <c r="L122" s="1">
        <v>1</v>
      </c>
      <c r="O122" s="1">
        <v>4</v>
      </c>
      <c r="P122" s="1" t="s">
        <v>76</v>
      </c>
      <c r="Q122" s="1" t="s">
        <v>72</v>
      </c>
      <c r="S122" s="1" t="str">
        <f ca="1">HYPERLINK(CONCATENATE("http://ryohoji.g-gee.info/img_sp/card/",INDIRECT(ADDRESS(ROW(),COLUMN()-1)),".jpg"),"☆")</f>
        <v>☆</v>
      </c>
    </row>
    <row r="123" spans="1:19" ht="12.75">
      <c r="A123" s="1">
        <v>122</v>
      </c>
      <c r="B123" s="5" t="s">
        <v>177</v>
      </c>
      <c r="C123" s="5" t="s">
        <v>75</v>
      </c>
      <c r="D123" s="1">
        <v>14</v>
      </c>
      <c r="E123" s="1">
        <v>3402</v>
      </c>
      <c r="F123" s="1">
        <v>3820</v>
      </c>
      <c r="G123" s="1">
        <v>3402</v>
      </c>
      <c r="L123" s="1">
        <v>2</v>
      </c>
      <c r="O123" s="1">
        <v>3</v>
      </c>
      <c r="P123" s="1" t="s">
        <v>76</v>
      </c>
      <c r="Q123" s="1" t="s">
        <v>72</v>
      </c>
      <c r="S123" s="1" t="str">
        <f ca="1">HYPERLINK(CONCATENATE("http://ryohoji.g-gee.info/img_sp/card/",INDIRECT(ADDRESS(ROW(),COLUMN()-1)),".jpg"),"☆")</f>
        <v>☆</v>
      </c>
    </row>
    <row r="124" spans="1:19" ht="12.75">
      <c r="A124" s="1">
        <v>123</v>
      </c>
      <c r="B124" s="7"/>
      <c r="C124" s="7"/>
      <c r="S124" s="1" t="str">
        <f ca="1">HYPERLINK(CONCATENATE("http://ryohoji.g-gee.info/img_sp/card/",INDIRECT(ADDRESS(ROW(),COLUMN()-1)),".jpg"),"☆")</f>
        <v>☆</v>
      </c>
    </row>
    <row r="125" spans="1:20" ht="12.75">
      <c r="A125" s="1">
        <v>124</v>
      </c>
      <c r="B125" s="5" t="s">
        <v>178</v>
      </c>
      <c r="C125" s="5" t="s">
        <v>70</v>
      </c>
      <c r="D125" s="1">
        <v>14</v>
      </c>
      <c r="E125" s="1">
        <v>2937</v>
      </c>
      <c r="F125" s="1">
        <v>3017</v>
      </c>
      <c r="G125" s="1">
        <v>2479</v>
      </c>
      <c r="J125" s="1">
        <v>3</v>
      </c>
      <c r="P125" s="1" t="s">
        <v>76</v>
      </c>
      <c r="Q125" s="1">
        <v>31</v>
      </c>
      <c r="S125" s="1" t="str">
        <f ca="1">HYPERLINK(CONCATENATE("http://ryohoji.g-gee.info/img_sp/card/",INDIRECT(ADDRESS(ROW(),COLUMN()-1)),".jpg"),"☆")</f>
        <v>☆</v>
      </c>
      <c r="T125" s="1" t="s">
        <v>68</v>
      </c>
    </row>
    <row r="126" spans="1:20" ht="12.75">
      <c r="A126" s="1">
        <v>125</v>
      </c>
      <c r="B126" s="4" t="s">
        <v>179</v>
      </c>
      <c r="C126" s="5" t="s">
        <v>75</v>
      </c>
      <c r="D126" s="1">
        <v>15</v>
      </c>
      <c r="E126" s="1">
        <v>3721</v>
      </c>
      <c r="F126" s="1">
        <v>3661</v>
      </c>
      <c r="G126" s="1">
        <v>4281</v>
      </c>
      <c r="I126" s="1">
        <v>3</v>
      </c>
      <c r="P126" s="1" t="s">
        <v>76</v>
      </c>
      <c r="Q126" s="1">
        <v>31</v>
      </c>
      <c r="S126" s="1" t="str">
        <f ca="1">HYPERLINK(CONCATENATE("http://ryohoji.g-gee.info/img_sp/card/",INDIRECT(ADDRESS(ROW(),COLUMN()-1)),".jpg"),"☆")</f>
        <v>☆</v>
      </c>
      <c r="T126" s="1" t="s">
        <v>68</v>
      </c>
    </row>
    <row r="127" spans="1:19" ht="12.75">
      <c r="A127" s="1">
        <v>126</v>
      </c>
      <c r="B127" s="4" t="s">
        <v>180</v>
      </c>
      <c r="C127" s="5" t="s">
        <v>66</v>
      </c>
      <c r="D127" s="1">
        <v>12</v>
      </c>
      <c r="E127" s="1">
        <v>3060</v>
      </c>
      <c r="F127" s="1">
        <v>3017</v>
      </c>
      <c r="G127" s="1">
        <v>2785</v>
      </c>
      <c r="I127" s="1">
        <v>1</v>
      </c>
      <c r="O127" s="1">
        <v>2</v>
      </c>
      <c r="P127" s="1" t="s">
        <v>76</v>
      </c>
      <c r="Q127" s="1">
        <v>31</v>
      </c>
      <c r="S127" s="1" t="str">
        <f ca="1">HYPERLINK(CONCATENATE("http://ryohoji.g-gee.info/img_sp/card/",INDIRECT(ADDRESS(ROW(),COLUMN()-1)),".jpg"),"☆")</f>
        <v>☆</v>
      </c>
    </row>
    <row r="128" spans="1:19" ht="12.75">
      <c r="A128" s="1">
        <v>127</v>
      </c>
      <c r="B128" s="4" t="s">
        <v>181</v>
      </c>
      <c r="C128" s="5" t="s">
        <v>75</v>
      </c>
      <c r="D128" s="1">
        <v>17</v>
      </c>
      <c r="P128" s="1" t="s">
        <v>71</v>
      </c>
      <c r="Q128" s="1">
        <v>3</v>
      </c>
      <c r="S128" s="1" t="str">
        <f ca="1">HYPERLINK(CONCATENATE("http://ryohoji.g-gee.info/img_sp/card/",INDIRECT(ADDRESS(ROW(),COLUMN()-1)),".jpg"),"☆")</f>
        <v>☆</v>
      </c>
    </row>
    <row r="129" spans="1:19" ht="12.75">
      <c r="A129" s="1">
        <v>128</v>
      </c>
      <c r="B129" s="4" t="s">
        <v>182</v>
      </c>
      <c r="C129" s="5" t="s">
        <v>75</v>
      </c>
      <c r="D129" s="1">
        <v>13</v>
      </c>
      <c r="P129" s="1" t="s">
        <v>71</v>
      </c>
      <c r="Q129" s="1">
        <v>3</v>
      </c>
      <c r="S129" s="1" t="str">
        <f ca="1">HYPERLINK(CONCATENATE("http://ryohoji.g-gee.info/img_sp/card/",INDIRECT(ADDRESS(ROW(),COLUMN()-1)),".jpg"),"☆")</f>
        <v>☆</v>
      </c>
    </row>
    <row r="130" spans="1:19" ht="12.75">
      <c r="A130" s="1">
        <v>129</v>
      </c>
      <c r="B130" s="4" t="s">
        <v>183</v>
      </c>
      <c r="C130" s="5" t="s">
        <v>70</v>
      </c>
      <c r="D130" s="1">
        <v>13</v>
      </c>
      <c r="P130" s="1" t="s">
        <v>76</v>
      </c>
      <c r="Q130" s="1">
        <v>3</v>
      </c>
      <c r="S130" s="1" t="str">
        <f ca="1">HYPERLINK(CONCATENATE("http://ryohoji.g-gee.info/img_sp/card/",INDIRECT(ADDRESS(ROW(),COLUMN()-1)),".jpg"),"☆")</f>
        <v>☆</v>
      </c>
    </row>
    <row r="131" spans="1:19" ht="12.75">
      <c r="A131" s="1">
        <v>130</v>
      </c>
      <c r="B131" s="4" t="s">
        <v>184</v>
      </c>
      <c r="C131" s="5" t="s">
        <v>70</v>
      </c>
      <c r="D131" s="1">
        <v>9</v>
      </c>
      <c r="P131" s="1" t="s">
        <v>76</v>
      </c>
      <c r="Q131" s="1">
        <v>3</v>
      </c>
      <c r="S131" s="1" t="str">
        <f ca="1">HYPERLINK(CONCATENATE("http://ryohoji.g-gee.info/img_sp/card/",INDIRECT(ADDRESS(ROW(),COLUMN()-1)),".jpg"),"☆")</f>
        <v>☆</v>
      </c>
    </row>
    <row r="132" spans="1:19" ht="12.75">
      <c r="A132" s="1">
        <v>131</v>
      </c>
      <c r="B132" s="4" t="s">
        <v>185</v>
      </c>
      <c r="C132" s="5" t="s">
        <v>70</v>
      </c>
      <c r="D132" s="1">
        <v>15</v>
      </c>
      <c r="P132" s="1" t="s">
        <v>76</v>
      </c>
      <c r="Q132" s="1">
        <v>3</v>
      </c>
      <c r="S132" s="1" t="str">
        <f ca="1">HYPERLINK(CONCATENATE("http://ryohoji.g-gee.info/img_sp/card/",INDIRECT(ADDRESS(ROW(),COLUMN()-1)),".jpg"),"☆")</f>
        <v>☆</v>
      </c>
    </row>
    <row r="133" spans="1:19" ht="12.75">
      <c r="A133" s="1">
        <v>132</v>
      </c>
      <c r="B133" s="4" t="s">
        <v>186</v>
      </c>
      <c r="C133" s="5" t="s">
        <v>70</v>
      </c>
      <c r="D133" s="1">
        <v>13</v>
      </c>
      <c r="P133" s="1" t="s">
        <v>76</v>
      </c>
      <c r="Q133" s="1">
        <v>3</v>
      </c>
      <c r="S133" s="1" t="str">
        <f ca="1">HYPERLINK(CONCATENATE("http://ryohoji.g-gee.info/img_sp/card/",INDIRECT(ADDRESS(ROW(),COLUMN()-1)),".jpg"),"☆")</f>
        <v>☆</v>
      </c>
    </row>
    <row r="134" spans="1:19" ht="12.75">
      <c r="A134" s="1">
        <v>133</v>
      </c>
      <c r="B134" s="4" t="s">
        <v>187</v>
      </c>
      <c r="C134" s="5" t="s">
        <v>75</v>
      </c>
      <c r="D134" s="1">
        <v>13</v>
      </c>
      <c r="P134" s="1" t="s">
        <v>76</v>
      </c>
      <c r="Q134" s="1">
        <v>3</v>
      </c>
      <c r="S134" s="1" t="str">
        <f ca="1">HYPERLINK(CONCATENATE("http://ryohoji.g-gee.info/img_sp/card/",INDIRECT(ADDRESS(ROW(),COLUMN()-1)),".jpg"),"☆")</f>
        <v>☆</v>
      </c>
    </row>
    <row r="135" spans="1:19" ht="12.75">
      <c r="A135" s="1">
        <v>134</v>
      </c>
      <c r="B135" s="4" t="s">
        <v>188</v>
      </c>
      <c r="C135" s="5" t="s">
        <v>75</v>
      </c>
      <c r="D135" s="1">
        <v>15</v>
      </c>
      <c r="P135" s="1" t="s">
        <v>76</v>
      </c>
      <c r="Q135" s="1">
        <v>3</v>
      </c>
      <c r="S135" s="1" t="str">
        <f ca="1">HYPERLINK(CONCATENATE("http://ryohoji.g-gee.info/img_sp/card/",INDIRECT(ADDRESS(ROW(),COLUMN()-1)),".jpg"),"☆")</f>
        <v>☆</v>
      </c>
    </row>
    <row r="136" spans="1:19" ht="12.75">
      <c r="A136" s="1">
        <v>135</v>
      </c>
      <c r="B136" s="4" t="s">
        <v>189</v>
      </c>
      <c r="C136" s="5" t="s">
        <v>75</v>
      </c>
      <c r="D136" s="1">
        <v>12</v>
      </c>
      <c r="P136" s="1" t="s">
        <v>76</v>
      </c>
      <c r="Q136" s="1">
        <v>3</v>
      </c>
      <c r="S136" s="1" t="str">
        <f ca="1">HYPERLINK(CONCATENATE("http://ryohoji.g-gee.info/img_sp/card/",INDIRECT(ADDRESS(ROW(),COLUMN()-1)),".jpg"),"☆")</f>
        <v>☆</v>
      </c>
    </row>
    <row r="137" spans="1:19" ht="12.75">
      <c r="A137" s="1">
        <v>136</v>
      </c>
      <c r="B137" s="4" t="s">
        <v>190</v>
      </c>
      <c r="C137" s="5" t="s">
        <v>66</v>
      </c>
      <c r="D137" s="1">
        <v>15</v>
      </c>
      <c r="P137" s="1" t="s">
        <v>76</v>
      </c>
      <c r="Q137" s="1">
        <v>3</v>
      </c>
      <c r="S137" s="1" t="str">
        <f ca="1">HYPERLINK(CONCATENATE("http://ryohoji.g-gee.info/img_sp/card/",INDIRECT(ADDRESS(ROW(),COLUMN()-1)),".jpg"),"☆")</f>
        <v>☆</v>
      </c>
    </row>
    <row r="138" spans="1:19" ht="12.75">
      <c r="A138" s="1">
        <v>137</v>
      </c>
      <c r="B138" s="4" t="s">
        <v>191</v>
      </c>
      <c r="C138" s="5" t="s">
        <v>66</v>
      </c>
      <c r="D138" s="1">
        <v>12</v>
      </c>
      <c r="P138" s="1" t="s">
        <v>76</v>
      </c>
      <c r="Q138" s="1">
        <v>3</v>
      </c>
      <c r="S138" s="1" t="str">
        <f ca="1">HYPERLINK(CONCATENATE("http://ryohoji.g-gee.info/img_sp/card/",INDIRECT(ADDRESS(ROW(),COLUMN()-1)),".jpg"),"☆")</f>
        <v>☆</v>
      </c>
    </row>
    <row r="139" spans="1:19" ht="12.75">
      <c r="A139" s="1">
        <v>138</v>
      </c>
      <c r="B139" s="4" t="s">
        <v>192</v>
      </c>
      <c r="C139" s="5" t="s">
        <v>66</v>
      </c>
      <c r="D139" s="1">
        <v>12</v>
      </c>
      <c r="P139" s="1" t="s">
        <v>76</v>
      </c>
      <c r="Q139" s="1">
        <v>3</v>
      </c>
      <c r="S139" s="1" t="str">
        <f ca="1">HYPERLINK(CONCATENATE("http://ryohoji.g-gee.info/img_sp/card/",INDIRECT(ADDRESS(ROW(),COLUMN()-1)),".jpg"),"☆")</f>
        <v>☆</v>
      </c>
    </row>
    <row r="140" spans="1:19" ht="12.75">
      <c r="A140" s="1">
        <v>139</v>
      </c>
      <c r="B140" s="4" t="s">
        <v>193</v>
      </c>
      <c r="C140" s="5" t="s">
        <v>66</v>
      </c>
      <c r="D140" s="1">
        <v>14</v>
      </c>
      <c r="P140" s="1" t="s">
        <v>76</v>
      </c>
      <c r="Q140" s="1">
        <v>3</v>
      </c>
      <c r="S140" s="1" t="str">
        <f ca="1">HYPERLINK(CONCATENATE("http://ryohoji.g-gee.info/img_sp/card/",INDIRECT(ADDRESS(ROW(),COLUMN()-1)),".jpg"),"☆")</f>
        <v>☆</v>
      </c>
    </row>
    <row r="141" spans="1:19" ht="12.75">
      <c r="A141" s="1">
        <v>140</v>
      </c>
      <c r="B141" s="4" t="s">
        <v>194</v>
      </c>
      <c r="C141" s="5" t="s">
        <v>66</v>
      </c>
      <c r="D141" s="1">
        <v>11</v>
      </c>
      <c r="P141" s="1" t="s">
        <v>76</v>
      </c>
      <c r="Q141" s="1">
        <v>3</v>
      </c>
      <c r="S141" s="1" t="str">
        <f ca="1">HYPERLINK(CONCATENATE("http://ryohoji.g-gee.info/img_sp/card/",INDIRECT(ADDRESS(ROW(),COLUMN()-1)),".jpg"),"☆")</f>
        <v>☆</v>
      </c>
    </row>
    <row r="142" spans="1:19" ht="12.75">
      <c r="A142" s="1">
        <v>141</v>
      </c>
      <c r="B142" s="4" t="s">
        <v>195</v>
      </c>
      <c r="C142" s="5" t="s">
        <v>70</v>
      </c>
      <c r="D142" s="1">
        <v>13</v>
      </c>
      <c r="P142" s="1" t="s">
        <v>76</v>
      </c>
      <c r="S142" s="1" t="str">
        <f ca="1">HYPERLINK(CONCATENATE("http://ryohoji.g-gee.info/img_sp/card/",INDIRECT(ADDRESS(ROW(),COLUMN()-1)),".jpg"),"☆")</f>
        <v>☆</v>
      </c>
    </row>
    <row r="143" spans="1:19" ht="12.75">
      <c r="A143" s="1">
        <v>142</v>
      </c>
      <c r="B143" s="4" t="s">
        <v>196</v>
      </c>
      <c r="C143" s="5" t="s">
        <v>66</v>
      </c>
      <c r="D143" s="1">
        <v>13</v>
      </c>
      <c r="P143" s="1" t="s">
        <v>76</v>
      </c>
      <c r="S143" s="1" t="str">
        <f ca="1">HYPERLINK(CONCATENATE("http://ryohoji.g-gee.info/img_sp/card/",INDIRECT(ADDRESS(ROW(),COLUMN()-1)),".jpg"),"☆")</f>
        <v>☆</v>
      </c>
    </row>
    <row r="144" spans="1:20" ht="12.75">
      <c r="A144" s="1">
        <v>143</v>
      </c>
      <c r="B144" s="4" t="s">
        <v>197</v>
      </c>
      <c r="C144" s="5" t="s">
        <v>66</v>
      </c>
      <c r="D144" s="1">
        <v>7</v>
      </c>
      <c r="E144" s="1">
        <v>2257</v>
      </c>
      <c r="F144" s="1">
        <v>1637</v>
      </c>
      <c r="G144" s="1">
        <v>1613</v>
      </c>
      <c r="J144" s="1">
        <v>3</v>
      </c>
      <c r="P144" s="1" t="s">
        <v>76</v>
      </c>
      <c r="Q144" s="1">
        <v>31</v>
      </c>
      <c r="S144" s="1" t="str">
        <f ca="1">HYPERLINK(CONCATENATE("http://ryohoji.g-gee.info/img_sp/card/",INDIRECT(ADDRESS(ROW(),COLUMN()-1)),".jpg"),"☆")</f>
        <v>☆</v>
      </c>
      <c r="T144" s="1" t="s">
        <v>68</v>
      </c>
    </row>
    <row r="145" spans="1:19" ht="12.75">
      <c r="A145" s="1">
        <v>144</v>
      </c>
      <c r="B145" s="4" t="s">
        <v>198</v>
      </c>
      <c r="C145" s="5" t="s">
        <v>66</v>
      </c>
      <c r="D145" s="1">
        <v>15</v>
      </c>
      <c r="P145" s="1" t="s">
        <v>76</v>
      </c>
      <c r="Q145" s="1">
        <v>3</v>
      </c>
      <c r="S145" s="1" t="str">
        <f ca="1">HYPERLINK(CONCATENATE("http://ryohoji.g-gee.info/img_sp/card/",INDIRECT(ADDRESS(ROW(),COLUMN()-1)),".jpg"),"☆")</f>
        <v>☆</v>
      </c>
    </row>
    <row r="146" spans="1:19" ht="12.75">
      <c r="A146" s="1">
        <v>145</v>
      </c>
      <c r="B146" s="4" t="s">
        <v>199</v>
      </c>
      <c r="C146" s="5" t="s">
        <v>70</v>
      </c>
      <c r="D146" s="1">
        <v>14</v>
      </c>
      <c r="P146" s="1" t="s">
        <v>76</v>
      </c>
      <c r="Q146" s="1" t="s">
        <v>116</v>
      </c>
      <c r="S146" s="1" t="str">
        <f ca="1">HYPERLINK(CONCATENATE("http://ryohoji.g-gee.info/img_sp/card/",INDIRECT(ADDRESS(ROW(),COLUMN()-1)),".jpg"),"☆")</f>
        <v>☆</v>
      </c>
    </row>
    <row r="147" spans="1:19" ht="12.75">
      <c r="A147" s="1">
        <v>146</v>
      </c>
      <c r="B147" s="4" t="s">
        <v>200</v>
      </c>
      <c r="C147" s="5" t="s">
        <v>70</v>
      </c>
      <c r="D147" s="1">
        <v>14</v>
      </c>
      <c r="P147" s="1" t="s">
        <v>76</v>
      </c>
      <c r="Q147" s="1">
        <v>3</v>
      </c>
      <c r="S147" s="1" t="str">
        <f ca="1">HYPERLINK(CONCATENATE("http://ryohoji.g-gee.info/img_sp/card/",INDIRECT(ADDRESS(ROW(),COLUMN()-1)),".jpg"),"☆")</f>
        <v>☆</v>
      </c>
    </row>
    <row r="148" spans="1:19" ht="12.75">
      <c r="A148" s="1">
        <v>147</v>
      </c>
      <c r="B148" s="4" t="s">
        <v>201</v>
      </c>
      <c r="C148" s="5" t="s">
        <v>66</v>
      </c>
      <c r="S148" s="1" t="str">
        <f ca="1">HYPERLINK(CONCATENATE("http://ryohoji.g-gee.info/img_sp/card/",INDIRECT(ADDRESS(ROW(),COLUMN()-1)),".jpg"),"☆")</f>
        <v>☆</v>
      </c>
    </row>
    <row r="149" spans="1:19" ht="12.75">
      <c r="A149" s="1">
        <v>148</v>
      </c>
      <c r="B149" s="4" t="s">
        <v>202</v>
      </c>
      <c r="C149" s="5" t="s">
        <v>75</v>
      </c>
      <c r="D149" s="1">
        <v>11</v>
      </c>
      <c r="P149" s="1" t="s">
        <v>76</v>
      </c>
      <c r="Q149" s="1">
        <v>3</v>
      </c>
      <c r="S149" s="1" t="str">
        <f ca="1">HYPERLINK(CONCATENATE("http://ryohoji.g-gee.info/img_sp/card/",INDIRECT(ADDRESS(ROW(),COLUMN()-1)),".jpg"),"☆")</f>
        <v>☆</v>
      </c>
    </row>
    <row r="150" spans="1:19" ht="12.75">
      <c r="A150" s="1">
        <v>149</v>
      </c>
      <c r="B150" s="4" t="s">
        <v>203</v>
      </c>
      <c r="C150" s="5" t="s">
        <v>75</v>
      </c>
      <c r="D150" s="1">
        <v>13</v>
      </c>
      <c r="P150" s="1" t="s">
        <v>76</v>
      </c>
      <c r="Q150" s="1">
        <v>3</v>
      </c>
      <c r="S150" s="1" t="str">
        <f ca="1">HYPERLINK(CONCATENATE("http://ryohoji.g-gee.info/img_sp/card/",INDIRECT(ADDRESS(ROW(),COLUMN()-1)),".jpg"),"☆")</f>
        <v>☆</v>
      </c>
    </row>
    <row r="151" spans="1:19" ht="12.75">
      <c r="A151" s="1">
        <v>150</v>
      </c>
      <c r="B151" s="4"/>
      <c r="C151" s="5"/>
      <c r="S151" s="1" t="str">
        <f ca="1">HYPERLINK(CONCATENATE("http://ryohoji.g-gee.info/img_sp/card/",INDIRECT(ADDRESS(ROW(),COLUMN()-1)),".jpg"),"☆")</f>
        <v>☆</v>
      </c>
    </row>
    <row r="152" spans="1:19" ht="12.75">
      <c r="A152" s="1">
        <v>151</v>
      </c>
      <c r="B152" s="4"/>
      <c r="C152" s="5"/>
      <c r="S152" s="1" t="str">
        <f ca="1">HYPERLINK(CONCATENATE("http://ryohoji.g-gee.info/img_sp/card/",INDIRECT(ADDRESS(ROW(),COLUMN()-1)),".jpg"),"☆")</f>
        <v>☆</v>
      </c>
    </row>
    <row r="153" spans="1:19" ht="12.75">
      <c r="A153" s="1">
        <v>152</v>
      </c>
      <c r="B153" s="4"/>
      <c r="C153" s="5"/>
      <c r="S153" s="1" t="str">
        <f ca="1">HYPERLINK(CONCATENATE("http://ryohoji.g-gee.info/img_sp/card/",INDIRECT(ADDRESS(ROW(),COLUMN()-1)),".jpg"),"☆")</f>
        <v>☆</v>
      </c>
    </row>
    <row r="154" spans="1:19" ht="12.75">
      <c r="A154" s="1">
        <v>153</v>
      </c>
      <c r="B154" s="4"/>
      <c r="C154" s="5"/>
      <c r="S154" s="1" t="str">
        <f ca="1">HYPERLINK(CONCATENATE("http://ryohoji.g-gee.info/img_sp/card/",INDIRECT(ADDRESS(ROW(),COLUMN()-1)),".jpg"),"☆")</f>
        <v>☆</v>
      </c>
    </row>
    <row r="155" spans="1:19" ht="12.75">
      <c r="A155" s="1">
        <v>154</v>
      </c>
      <c r="B155" s="4"/>
      <c r="C155" s="5"/>
      <c r="S155" s="1" t="str">
        <f ca="1">HYPERLINK(CONCATENATE("http://ryohoji.g-gee.info/img_sp/card/",INDIRECT(ADDRESS(ROW(),COLUMN()-1)),".jpg"),"☆")</f>
        <v>☆</v>
      </c>
    </row>
    <row r="156" spans="1:19" ht="12.75">
      <c r="A156" s="1">
        <v>155</v>
      </c>
      <c r="B156" s="4"/>
      <c r="C156" s="5"/>
      <c r="S156" s="1" t="str">
        <f ca="1">HYPERLINK(CONCATENATE("http://ryohoji.g-gee.info/img_sp/card/",INDIRECT(ADDRESS(ROW(),COLUMN()-1)),".jpg"),"☆")</f>
        <v>☆</v>
      </c>
    </row>
    <row r="157" spans="1:19" ht="12.75">
      <c r="A157" s="1">
        <v>156</v>
      </c>
      <c r="B157" s="4"/>
      <c r="C157" s="5"/>
      <c r="S157" s="1" t="str">
        <f ca="1">HYPERLINK(CONCATENATE("http://ryohoji.g-gee.info/img_sp/card/",INDIRECT(ADDRESS(ROW(),COLUMN()-1)),".jpg"),"☆")</f>
        <v>☆</v>
      </c>
    </row>
    <row r="158" spans="1:19" ht="12.75">
      <c r="A158" s="1">
        <v>157</v>
      </c>
      <c r="B158" s="4"/>
      <c r="C158" s="5"/>
      <c r="S158" s="1" t="str">
        <f ca="1">HYPERLINK(CONCATENATE("http://ryohoji.g-gee.info/img_sp/card/",INDIRECT(ADDRESS(ROW(),COLUMN()-1)),".jpg"),"☆")</f>
        <v>☆</v>
      </c>
    </row>
    <row r="159" spans="1:19" ht="12.75">
      <c r="A159" s="1">
        <v>158</v>
      </c>
      <c r="B159" s="4"/>
      <c r="C159" s="5"/>
      <c r="S159" s="1" t="str">
        <f ca="1">HYPERLINK(CONCATENATE("http://ryohoji.g-gee.info/img_sp/card/",INDIRECT(ADDRESS(ROW(),COLUMN()-1)),".jpg"),"☆")</f>
        <v>☆</v>
      </c>
    </row>
    <row r="160" spans="1:19" ht="12.75">
      <c r="A160" s="1">
        <v>159</v>
      </c>
      <c r="B160" s="4"/>
      <c r="C160" s="5"/>
      <c r="S160" s="1" t="str">
        <f ca="1">HYPERLINK(CONCATENATE("http://ryohoji.g-gee.info/img_sp/card/",INDIRECT(ADDRESS(ROW(),COLUMN()-1)),".jpg"),"☆")</f>
        <v>☆</v>
      </c>
    </row>
    <row r="161" spans="1:19" ht="12.75">
      <c r="A161" s="1">
        <v>160</v>
      </c>
      <c r="B161" s="4"/>
      <c r="C161" s="5"/>
      <c r="S161" s="1" t="str">
        <f ca="1">HYPERLINK(CONCATENATE("http://ryohoji.g-gee.info/img_sp/card/",INDIRECT(ADDRESS(ROW(),COLUMN()-1)),".jpg"),"☆")</f>
        <v>☆</v>
      </c>
    </row>
    <row r="162" spans="1:19" ht="12.75">
      <c r="A162" s="1">
        <v>161</v>
      </c>
      <c r="B162" s="4"/>
      <c r="C162" s="5"/>
      <c r="S162" s="1" t="str">
        <f ca="1">HYPERLINK(CONCATENATE("http://ryohoji.g-gee.info/img_sp/card/",INDIRECT(ADDRESS(ROW(),COLUMN()-1)),".jpg"),"☆")</f>
        <v>☆</v>
      </c>
    </row>
    <row r="163" spans="1:19" ht="12.75">
      <c r="A163" s="1">
        <v>162</v>
      </c>
      <c r="B163" s="4"/>
      <c r="C163" s="5"/>
      <c r="S163" s="1" t="str">
        <f ca="1">HYPERLINK(CONCATENATE("http://ryohoji.g-gee.info/img_sp/card/",INDIRECT(ADDRESS(ROW(),COLUMN()-1)),".jpg"),"☆")</f>
        <v>☆</v>
      </c>
    </row>
    <row r="164" spans="1:19" ht="12.75">
      <c r="A164" s="1">
        <v>163</v>
      </c>
      <c r="B164" s="4"/>
      <c r="C164" s="5"/>
      <c r="S164" s="1" t="str">
        <f ca="1">HYPERLINK(CONCATENATE("http://ryohoji.g-gee.info/img_sp/card/",INDIRECT(ADDRESS(ROW(),COLUMN()-1)),".jpg"),"☆")</f>
        <v>☆</v>
      </c>
    </row>
    <row r="165" spans="1:19" ht="12.75">
      <c r="A165" s="1">
        <v>164</v>
      </c>
      <c r="B165" s="4"/>
      <c r="C165" s="5"/>
      <c r="S165" s="1" t="str">
        <f ca="1">HYPERLINK(CONCATENATE("http://ryohoji.g-gee.info/img_sp/card/",INDIRECT(ADDRESS(ROW(),COLUMN()-1)),".jpg"),"☆")</f>
        <v>☆</v>
      </c>
    </row>
    <row r="166" spans="1:19" ht="12.75">
      <c r="A166" s="1">
        <v>165</v>
      </c>
      <c r="B166" s="4"/>
      <c r="C166" s="5"/>
      <c r="S166" s="1" t="str">
        <f ca="1">HYPERLINK(CONCATENATE("http://ryohoji.g-gee.info/img_sp/card/",INDIRECT(ADDRESS(ROW(),COLUMN()-1)),".jpg"),"☆")</f>
        <v>☆</v>
      </c>
    </row>
    <row r="167" spans="1:19" ht="12.75">
      <c r="A167" s="1">
        <v>166</v>
      </c>
      <c r="B167" s="4"/>
      <c r="C167" s="5"/>
      <c r="S167" s="1" t="str">
        <f ca="1">HYPERLINK(CONCATENATE("http://ryohoji.g-gee.info/img_sp/card/",INDIRECT(ADDRESS(ROW(),COLUMN()-1)),".jpg"),"☆")</f>
        <v>☆</v>
      </c>
    </row>
    <row r="168" spans="1:19" ht="12.75">
      <c r="A168" s="1">
        <v>167</v>
      </c>
      <c r="B168" s="4"/>
      <c r="C168" s="5"/>
      <c r="S168" s="1" t="str">
        <f ca="1">HYPERLINK(CONCATENATE("http://ryohoji.g-gee.info/img_sp/card/",INDIRECT(ADDRESS(ROW(),COLUMN()-1)),".jpg"),"☆")</f>
        <v>☆</v>
      </c>
    </row>
    <row r="169" spans="1:19" ht="12.75">
      <c r="A169" s="1">
        <v>168</v>
      </c>
      <c r="B169" s="4"/>
      <c r="C169" s="5"/>
      <c r="S169" s="1" t="str">
        <f ca="1">HYPERLINK(CONCATENATE("http://ryohoji.g-gee.info/img_sp/card/",INDIRECT(ADDRESS(ROW(),COLUMN()-1)),".jpg"),"☆")</f>
        <v>☆</v>
      </c>
    </row>
    <row r="170" spans="1:19" ht="12.75">
      <c r="A170" s="1">
        <v>169</v>
      </c>
      <c r="B170" s="4"/>
      <c r="C170" s="5"/>
      <c r="S170" s="1" t="str">
        <f ca="1">HYPERLINK(CONCATENATE("http://ryohoji.g-gee.info/img_sp/card/",INDIRECT(ADDRESS(ROW(),COLUMN()-1)),".jpg"),"☆")</f>
        <v>☆</v>
      </c>
    </row>
    <row r="171" spans="1:19" ht="12.75">
      <c r="A171" s="1">
        <v>170</v>
      </c>
      <c r="B171" s="4"/>
      <c r="C171" s="5"/>
      <c r="S171" s="1" t="str">
        <f ca="1">HYPERLINK(CONCATENATE("http://ryohoji.g-gee.info/img_sp/card/",INDIRECT(ADDRESS(ROW(),COLUMN()-1)),".jpg"),"☆")</f>
        <v>☆</v>
      </c>
    </row>
    <row r="172" spans="1:19" ht="12.75">
      <c r="A172" s="1">
        <v>171</v>
      </c>
      <c r="B172" s="4"/>
      <c r="C172" s="5"/>
      <c r="S172" s="1" t="str">
        <f ca="1">HYPERLINK(CONCATENATE("http://ryohoji.g-gee.info/img_sp/card/",INDIRECT(ADDRESS(ROW(),COLUMN()-1)),".jpg"),"☆")</f>
        <v>☆</v>
      </c>
    </row>
    <row r="173" spans="1:19" ht="12.75">
      <c r="A173" s="1">
        <v>172</v>
      </c>
      <c r="B173" s="4"/>
      <c r="C173" s="5"/>
      <c r="S173" s="1" t="str">
        <f ca="1">HYPERLINK(CONCATENATE("http://ryohoji.g-gee.info/img_sp/card/",INDIRECT(ADDRESS(ROW(),COLUMN()-1)),".jpg"),"☆")</f>
        <v>☆</v>
      </c>
    </row>
    <row r="174" spans="1:19" ht="12.75">
      <c r="A174" s="1">
        <v>173</v>
      </c>
      <c r="B174" s="4"/>
      <c r="C174" s="5"/>
      <c r="S174" s="1" t="str">
        <f ca="1">HYPERLINK(CONCATENATE("http://ryohoji.g-gee.info/img_sp/card/",INDIRECT(ADDRESS(ROW(),COLUMN()-1)),".jpg"),"☆")</f>
        <v>☆</v>
      </c>
    </row>
    <row r="175" spans="1:19" ht="12.75">
      <c r="A175" s="1">
        <v>174</v>
      </c>
      <c r="B175" s="4"/>
      <c r="C175" s="5"/>
      <c r="S175" s="1" t="str">
        <f ca="1">HYPERLINK(CONCATENATE("http://ryohoji.g-gee.info/img_sp/card/",INDIRECT(ADDRESS(ROW(),COLUMN()-1)),".jpg"),"☆")</f>
        <v>☆</v>
      </c>
    </row>
    <row r="176" spans="1:19" ht="12.75">
      <c r="A176" s="1">
        <v>175</v>
      </c>
      <c r="B176" s="4"/>
      <c r="C176" s="5"/>
      <c r="S176" s="1" t="str">
        <f ca="1">HYPERLINK(CONCATENATE("http://ryohoji.g-gee.info/img_sp/card/",INDIRECT(ADDRESS(ROW(),COLUMN()-1)),".jpg"),"☆")</f>
        <v>☆</v>
      </c>
    </row>
    <row r="177" spans="1:19" ht="12.75">
      <c r="A177" s="1">
        <v>176</v>
      </c>
      <c r="B177" s="4"/>
      <c r="C177" s="5"/>
      <c r="S177" s="1" t="str">
        <f ca="1">HYPERLINK(CONCATENATE("http://ryohoji.g-gee.info/img_sp/card/",INDIRECT(ADDRESS(ROW(),COLUMN()-1)),".jpg"),"☆")</f>
        <v>☆</v>
      </c>
    </row>
    <row r="178" spans="1:19" ht="12.75">
      <c r="A178" s="1">
        <v>177</v>
      </c>
      <c r="B178" s="4"/>
      <c r="C178" s="5"/>
      <c r="S178" s="1" t="str">
        <f ca="1">HYPERLINK(CONCATENATE("http://ryohoji.g-gee.info/img_sp/card/",INDIRECT(ADDRESS(ROW(),COLUMN()-1)),".jpg"),"☆")</f>
        <v>☆</v>
      </c>
    </row>
    <row r="179" spans="1:19" ht="12.75">
      <c r="A179" s="1">
        <v>178</v>
      </c>
      <c r="B179" s="4"/>
      <c r="C179" s="5"/>
      <c r="S179" s="1" t="str">
        <f ca="1">HYPERLINK(CONCATENATE("http://ryohoji.g-gee.info/img_sp/card/",INDIRECT(ADDRESS(ROW(),COLUMN()-1)),".jpg"),"☆")</f>
        <v>☆</v>
      </c>
    </row>
    <row r="180" spans="1:19" ht="12.75">
      <c r="A180" s="1">
        <v>179</v>
      </c>
      <c r="B180" s="4"/>
      <c r="C180" s="5"/>
      <c r="S180" s="1" t="str">
        <f ca="1">HYPERLINK(CONCATENATE("http://ryohoji.g-gee.info/img_sp/card/",INDIRECT(ADDRESS(ROW(),COLUMN()-1)),".jpg"),"☆")</f>
        <v>☆</v>
      </c>
    </row>
    <row r="181" spans="1:19" ht="12.75">
      <c r="A181" s="1">
        <v>180</v>
      </c>
      <c r="B181" s="4"/>
      <c r="C181" s="5"/>
      <c r="S181" s="1" t="str">
        <f ca="1">HYPERLINK(CONCATENATE("http://ryohoji.g-gee.info/img_sp/card/",INDIRECT(ADDRESS(ROW(),COLUMN()-1)),".jpg"),"☆")</f>
        <v>☆</v>
      </c>
    </row>
    <row r="182" spans="1:19" ht="12.75">
      <c r="A182" s="1">
        <v>181</v>
      </c>
      <c r="B182" s="4"/>
      <c r="C182" s="5"/>
      <c r="S182" s="1" t="str">
        <f ca="1">HYPERLINK(CONCATENATE("http://ryohoji.g-gee.info/img_sp/card/",INDIRECT(ADDRESS(ROW(),COLUMN()-1)),".jpg"),"☆")</f>
        <v>☆</v>
      </c>
    </row>
    <row r="183" spans="1:19" ht="12.75">
      <c r="A183" s="1">
        <v>182</v>
      </c>
      <c r="B183" s="4"/>
      <c r="C183" s="5"/>
      <c r="S183" s="1" t="str">
        <f ca="1">HYPERLINK(CONCATENATE("http://ryohoji.g-gee.info/img_sp/card/",INDIRECT(ADDRESS(ROW(),COLUMN()-1)),".jpg"),"☆")</f>
        <v>☆</v>
      </c>
    </row>
    <row r="184" spans="1:19" ht="12.75">
      <c r="A184" s="1">
        <v>183</v>
      </c>
      <c r="B184" s="4"/>
      <c r="C184" s="5"/>
      <c r="S184" s="1" t="str">
        <f ca="1">HYPERLINK(CONCATENATE("http://ryohoji.g-gee.info/img_sp/card/",INDIRECT(ADDRESS(ROW(),COLUMN()-1)),".jpg"),"☆")</f>
        <v>☆</v>
      </c>
    </row>
    <row r="185" spans="1:19" ht="12.75">
      <c r="A185" s="1">
        <v>184</v>
      </c>
      <c r="B185" s="4"/>
      <c r="C185" s="5"/>
      <c r="S185" s="1" t="str">
        <f ca="1">HYPERLINK(CONCATENATE("http://ryohoji.g-gee.info/img_sp/card/",INDIRECT(ADDRESS(ROW(),COLUMN()-1)),".jpg"),"☆")</f>
        <v>☆</v>
      </c>
    </row>
    <row r="186" spans="1:19" ht="12.75">
      <c r="A186" s="1">
        <v>185</v>
      </c>
      <c r="B186" s="4"/>
      <c r="C186" s="5"/>
      <c r="S186" s="1" t="str">
        <f ca="1">HYPERLINK(CONCATENATE("http://ryohoji.g-gee.info/img_sp/card/",INDIRECT(ADDRESS(ROW(),COLUMN()-1)),".jpg"),"☆")</f>
        <v>☆</v>
      </c>
    </row>
    <row r="187" spans="1:19" ht="12.75">
      <c r="A187" s="1">
        <v>186</v>
      </c>
      <c r="B187" s="4"/>
      <c r="C187" s="5"/>
      <c r="S187" s="1" t="str">
        <f ca="1">HYPERLINK(CONCATENATE("http://ryohoji.g-gee.info/img_sp/card/",INDIRECT(ADDRESS(ROW(),COLUMN()-1)),".jpg"),"☆")</f>
        <v>☆</v>
      </c>
    </row>
    <row r="188" spans="1:19" ht="12.75">
      <c r="A188" s="1">
        <v>187</v>
      </c>
      <c r="B188" s="4"/>
      <c r="C188" s="5"/>
      <c r="S188" s="1" t="str">
        <f ca="1">HYPERLINK(CONCATENATE("http://ryohoji.g-gee.info/img_sp/card/",INDIRECT(ADDRESS(ROW(),COLUMN()-1)),".jpg"),"☆")</f>
        <v>☆</v>
      </c>
    </row>
    <row r="189" spans="1:19" ht="12.75">
      <c r="A189" s="1">
        <v>188</v>
      </c>
      <c r="B189" s="4"/>
      <c r="C189" s="5"/>
      <c r="S189" s="1" t="str">
        <f ca="1">HYPERLINK(CONCATENATE("http://ryohoji.g-gee.info/img_sp/card/",INDIRECT(ADDRESS(ROW(),COLUMN()-1)),".jpg"),"☆")</f>
        <v>☆</v>
      </c>
    </row>
    <row r="190" spans="1:19" ht="12.75">
      <c r="A190" s="1">
        <v>189</v>
      </c>
      <c r="B190" s="4"/>
      <c r="C190" s="5"/>
      <c r="S190" s="1" t="str">
        <f ca="1">HYPERLINK(CONCATENATE("http://ryohoji.g-gee.info/img_sp/card/",INDIRECT(ADDRESS(ROW(),COLUMN()-1)),".jpg"),"☆")</f>
        <v>☆</v>
      </c>
    </row>
    <row r="191" spans="1:19" ht="12.75">
      <c r="A191" s="1">
        <v>190</v>
      </c>
      <c r="B191" s="4"/>
      <c r="C191" s="5"/>
      <c r="S191" s="1" t="str">
        <f ca="1">HYPERLINK(CONCATENATE("http://ryohoji.g-gee.info/img_sp/card/",INDIRECT(ADDRESS(ROW(),COLUMN()-1)),".jpg"),"☆")</f>
        <v>☆</v>
      </c>
    </row>
    <row r="192" spans="1:19" ht="12.75">
      <c r="A192" s="1">
        <v>191</v>
      </c>
      <c r="B192" s="4"/>
      <c r="C192" s="5"/>
      <c r="S192" s="1" t="str">
        <f ca="1">HYPERLINK(CONCATENATE("http://ryohoji.g-gee.info/img_sp/card/",INDIRECT(ADDRESS(ROW(),COLUMN()-1)),".jpg"),"☆")</f>
        <v>☆</v>
      </c>
    </row>
    <row r="193" spans="1:19" ht="12.75">
      <c r="A193" s="1">
        <v>192</v>
      </c>
      <c r="B193" s="4"/>
      <c r="C193" s="5"/>
      <c r="S193" s="1" t="str">
        <f ca="1">HYPERLINK(CONCATENATE("http://ryohoji.g-gee.info/img_sp/card/",INDIRECT(ADDRESS(ROW(),COLUMN()-1)),".jpg"),"☆")</f>
        <v>☆</v>
      </c>
    </row>
    <row r="194" spans="1:19" ht="12.75">
      <c r="A194" s="1">
        <v>193</v>
      </c>
      <c r="B194" s="4"/>
      <c r="C194" s="5"/>
      <c r="S194" s="1" t="str">
        <f ca="1">HYPERLINK(CONCATENATE("http://ryohoji.g-gee.info/img_sp/card/",INDIRECT(ADDRESS(ROW(),COLUMN()-1)),".jpg"),"☆")</f>
        <v>☆</v>
      </c>
    </row>
    <row r="195" spans="1:19" ht="12.75">
      <c r="A195" s="1">
        <v>194</v>
      </c>
      <c r="B195" s="4"/>
      <c r="C195" s="5"/>
      <c r="S195" s="1" t="str">
        <f ca="1">HYPERLINK(CONCATENATE("http://ryohoji.g-gee.info/img_sp/card/",INDIRECT(ADDRESS(ROW(),COLUMN()-1)),".jpg"),"☆")</f>
        <v>☆</v>
      </c>
    </row>
    <row r="196" spans="1:19" ht="12.75">
      <c r="A196" s="1">
        <v>195</v>
      </c>
      <c r="B196" s="4"/>
      <c r="C196" s="5"/>
      <c r="S196" s="1" t="str">
        <f ca="1">HYPERLINK(CONCATENATE("http://ryohoji.g-gee.info/img_sp/card/",INDIRECT(ADDRESS(ROW(),COLUMN()-1)),".jpg"),"☆")</f>
        <v>☆</v>
      </c>
    </row>
    <row r="197" spans="1:19" ht="12.75">
      <c r="A197" s="1">
        <v>196</v>
      </c>
      <c r="B197" s="5"/>
      <c r="C197" s="5"/>
      <c r="S197" s="1" t="str">
        <f ca="1">HYPERLINK(CONCATENATE("http://ryohoji.g-gee.info/img_sp/card/",INDIRECT(ADDRESS(ROW(),COLUMN()-1)),".jpg"),"☆")</f>
        <v>☆</v>
      </c>
    </row>
    <row r="198" spans="1:20" ht="12.75">
      <c r="A198" s="1">
        <v>197</v>
      </c>
      <c r="B198" s="5" t="s">
        <v>204</v>
      </c>
      <c r="C198" s="5" t="s">
        <v>70</v>
      </c>
      <c r="D198" s="1">
        <v>5</v>
      </c>
      <c r="E198" s="1">
        <v>582</v>
      </c>
      <c r="F198" s="1">
        <v>620</v>
      </c>
      <c r="G198" s="1">
        <v>774</v>
      </c>
      <c r="L198" s="1">
        <v>1</v>
      </c>
      <c r="P198" s="1" t="s">
        <v>205</v>
      </c>
      <c r="Q198" s="1">
        <v>22</v>
      </c>
      <c r="S198" s="1" t="str">
        <f ca="1">HYPERLINK(CONCATENATE("http://ryohoji.g-gee.info/img_sp/card/",INDIRECT(ADDRESS(ROW(),COLUMN()-1)),".jpg"),"☆")</f>
        <v>☆</v>
      </c>
      <c r="T198" s="1" t="s">
        <v>68</v>
      </c>
    </row>
    <row r="199" spans="1:20" ht="12.75">
      <c r="A199" s="1">
        <v>198</v>
      </c>
      <c r="B199" s="5" t="s">
        <v>206</v>
      </c>
      <c r="C199" s="5" t="s">
        <v>75</v>
      </c>
      <c r="D199" s="1">
        <v>5</v>
      </c>
      <c r="E199" s="1">
        <v>582</v>
      </c>
      <c r="F199" s="1">
        <v>678</v>
      </c>
      <c r="G199" s="1">
        <v>714</v>
      </c>
      <c r="I199" s="1">
        <v>1</v>
      </c>
      <c r="P199" s="1" t="s">
        <v>205</v>
      </c>
      <c r="Q199" s="1">
        <v>22</v>
      </c>
      <c r="S199" s="1" t="str">
        <f ca="1">HYPERLINK(CONCATENATE("http://ryohoji.g-gee.info/img_sp/card/",INDIRECT(ADDRESS(ROW(),COLUMN()-1)),".jpg"),"☆")</f>
        <v>☆</v>
      </c>
      <c r="T199" s="1" t="s">
        <v>68</v>
      </c>
    </row>
    <row r="200" spans="1:20" ht="12.75">
      <c r="A200" s="1">
        <v>199</v>
      </c>
      <c r="B200" s="5" t="s">
        <v>207</v>
      </c>
      <c r="C200" s="5" t="s">
        <v>66</v>
      </c>
      <c r="D200" s="1">
        <v>5</v>
      </c>
      <c r="E200" s="1">
        <v>1036</v>
      </c>
      <c r="F200" s="1">
        <v>582</v>
      </c>
      <c r="G200" s="1">
        <v>570</v>
      </c>
      <c r="H200" s="1">
        <v>1</v>
      </c>
      <c r="P200" s="1" t="s">
        <v>205</v>
      </c>
      <c r="Q200" s="1">
        <v>22</v>
      </c>
      <c r="S200" s="1" t="str">
        <f ca="1">HYPERLINK(CONCATENATE("http://ryohoji.g-gee.info/img_sp/card/",INDIRECT(ADDRESS(ROW(),COLUMN()-1)),".jpg"),"☆")</f>
        <v>☆</v>
      </c>
      <c r="T200" s="1" t="s">
        <v>68</v>
      </c>
    </row>
    <row r="201" spans="1:19" ht="12.75">
      <c r="A201" s="1">
        <v>200</v>
      </c>
      <c r="B201" s="5" t="s">
        <v>208</v>
      </c>
      <c r="C201" s="5"/>
      <c r="H201" s="1">
        <v>8</v>
      </c>
      <c r="S201" s="1" t="str">
        <f ca="1">HYPERLINK(CONCATENATE("http://ryohoji.g-gee.info/img_sp/card/",INDIRECT(ADDRESS(ROW(),COLUMN()-1)),".jpg"),"☆")</f>
        <v>☆</v>
      </c>
    </row>
    <row r="202" spans="1:19" ht="12.75">
      <c r="A202" s="1">
        <v>201</v>
      </c>
      <c r="B202" s="5" t="s">
        <v>209</v>
      </c>
      <c r="C202" s="5"/>
      <c r="I202" s="1">
        <v>8</v>
      </c>
      <c r="S202" s="1" t="str">
        <f ca="1">HYPERLINK(CONCATENATE("http://ryohoji.g-gee.info/img_sp/card/",INDIRECT(ADDRESS(ROW(),COLUMN()-1)),".jpg"),"☆")</f>
        <v>☆</v>
      </c>
    </row>
    <row r="203" spans="1:19" ht="12.75">
      <c r="A203" s="1">
        <v>202</v>
      </c>
      <c r="B203" s="5" t="s">
        <v>210</v>
      </c>
      <c r="C203" s="5"/>
      <c r="J203" s="1">
        <v>8</v>
      </c>
      <c r="S203" s="1" t="str">
        <f ca="1">HYPERLINK(CONCATENATE("http://ryohoji.g-gee.info/img_sp/card/",INDIRECT(ADDRESS(ROW(),COLUMN()-1)),".jpg"),"☆")</f>
        <v>☆</v>
      </c>
    </row>
    <row r="204" spans="1:19" ht="12.75">
      <c r="A204" s="1">
        <v>203</v>
      </c>
      <c r="B204" s="5" t="s">
        <v>211</v>
      </c>
      <c r="C204" s="5"/>
      <c r="K204" s="1">
        <v>8</v>
      </c>
      <c r="S204" s="1" t="str">
        <f ca="1">HYPERLINK(CONCATENATE("http://ryohoji.g-gee.info/img_sp/card/",INDIRECT(ADDRESS(ROW(),COLUMN()-1)),".jpg"),"☆")</f>
        <v>☆</v>
      </c>
    </row>
    <row r="205" spans="1:19" ht="12.75">
      <c r="A205" s="1">
        <v>204</v>
      </c>
      <c r="B205" s="5" t="s">
        <v>212</v>
      </c>
      <c r="C205" s="5"/>
      <c r="L205" s="1">
        <v>8</v>
      </c>
      <c r="S205" s="1" t="str">
        <f ca="1">HYPERLINK(CONCATENATE("http://ryohoji.g-gee.info/img_sp/card/",INDIRECT(ADDRESS(ROW(),COLUMN()-1)),".jpg"),"☆")</f>
        <v>☆</v>
      </c>
    </row>
    <row r="206" spans="1:19" ht="12.75">
      <c r="A206" s="1">
        <v>205</v>
      </c>
      <c r="B206" s="5" t="s">
        <v>213</v>
      </c>
      <c r="C206" s="5"/>
      <c r="M206" s="1">
        <v>8</v>
      </c>
      <c r="S206" s="1" t="str">
        <f ca="1">HYPERLINK(CONCATENATE("http://ryohoji.g-gee.info/img_sp/card/",INDIRECT(ADDRESS(ROW(),COLUMN()-1)),".jpg"),"☆")</f>
        <v>☆</v>
      </c>
    </row>
    <row r="207" spans="1:19" ht="12.75">
      <c r="A207" s="1">
        <v>206</v>
      </c>
      <c r="B207" s="5" t="s">
        <v>214</v>
      </c>
      <c r="C207" s="5"/>
      <c r="N207" s="1">
        <v>8</v>
      </c>
      <c r="S207" s="1" t="str">
        <f ca="1">HYPERLINK(CONCATENATE("http://ryohoji.g-gee.info/img_sp/card/",INDIRECT(ADDRESS(ROW(),COLUMN()-1)),".jpg"),"☆")</f>
        <v>☆</v>
      </c>
    </row>
    <row r="208" spans="1:19" ht="12.75">
      <c r="A208" s="1">
        <v>207</v>
      </c>
      <c r="B208" s="7"/>
      <c r="C208" s="5"/>
      <c r="S208" s="1" t="str">
        <f ca="1">HYPERLINK(CONCATENATE("http://ryohoji.g-gee.info/img_sp/card/",INDIRECT(ADDRESS(ROW(),COLUMN()-1)),".jpg"),"☆")</f>
        <v>☆</v>
      </c>
    </row>
    <row r="209" spans="1:19" ht="12.75">
      <c r="A209" s="1">
        <v>208</v>
      </c>
      <c r="B209" s="5"/>
      <c r="C209" s="5"/>
      <c r="S209" s="1" t="str">
        <f ca="1">HYPERLINK(CONCATENATE("http://ryohoji.g-gee.info/img_sp/card/",INDIRECT(ADDRESS(ROW(),COLUMN()-1)),".jpg"),"☆")</f>
        <v>☆</v>
      </c>
    </row>
    <row r="210" spans="1:19" ht="12.75">
      <c r="A210" s="1">
        <v>209</v>
      </c>
      <c r="B210" s="5"/>
      <c r="C210" s="5"/>
      <c r="S210" s="1" t="str">
        <f ca="1">HYPERLINK(CONCATENATE("http://ryohoji.g-gee.info/img_sp/card/",INDIRECT(ADDRESS(ROW(),COLUMN()-1)),".jpg"),"☆")</f>
        <v>☆</v>
      </c>
    </row>
    <row r="211" spans="1:19" ht="12.75">
      <c r="A211" s="1">
        <v>210</v>
      </c>
      <c r="B211" s="5"/>
      <c r="C211" s="5"/>
      <c r="S211" s="1" t="str">
        <f ca="1">HYPERLINK(CONCATENATE("http://ryohoji.g-gee.info/img_sp/card/",INDIRECT(ADDRESS(ROW(),COLUMN()-1)),".jpg"),"☆")</f>
        <v>☆</v>
      </c>
    </row>
    <row r="212" spans="1:19" ht="12.75">
      <c r="A212" s="1">
        <v>211</v>
      </c>
      <c r="B212" s="5"/>
      <c r="C212" s="5"/>
      <c r="S212" s="1" t="str">
        <f ca="1">HYPERLINK(CONCATENATE("http://ryohoji.g-gee.info/img_sp/card/",INDIRECT(ADDRESS(ROW(),COLUMN()-1)),".jpg"),"☆")</f>
        <v>☆</v>
      </c>
    </row>
    <row r="213" spans="1:19" ht="12.75">
      <c r="A213" s="1">
        <v>212</v>
      </c>
      <c r="B213" s="5"/>
      <c r="C213" s="5"/>
      <c r="S213" s="1" t="str">
        <f ca="1">HYPERLINK(CONCATENATE("http://ryohoji.g-gee.info/img_sp/card/",INDIRECT(ADDRESS(ROW(),COLUMN()-1)),".jpg"),"☆")</f>
        <v>☆</v>
      </c>
    </row>
    <row r="214" spans="1:19" ht="12.75">
      <c r="A214" s="1">
        <v>213</v>
      </c>
      <c r="B214" s="5"/>
      <c r="C214" s="5"/>
      <c r="S214" s="1" t="str">
        <f ca="1">HYPERLINK(CONCATENATE("http://ryohoji.g-gee.info/img_sp/card/",INDIRECT(ADDRESS(ROW(),COLUMN()-1)),".jpg"),"☆")</f>
        <v>☆</v>
      </c>
    </row>
    <row r="215" spans="1:19" ht="12.75">
      <c r="A215" s="1">
        <v>214</v>
      </c>
      <c r="B215" s="5"/>
      <c r="C215" s="5"/>
      <c r="S215" s="1" t="str">
        <f ca="1">HYPERLINK(CONCATENATE("http://ryohoji.g-gee.info/img_sp/card/",INDIRECT(ADDRESS(ROW(),COLUMN()-1)),".jpg"),"☆")</f>
        <v>☆</v>
      </c>
    </row>
    <row r="216" spans="1:19" ht="12.75">
      <c r="A216" s="1">
        <v>215</v>
      </c>
      <c r="B216" s="5"/>
      <c r="C216" s="5"/>
      <c r="S216" s="1" t="str">
        <f ca="1">HYPERLINK(CONCATENATE("http://ryohoji.g-gee.info/img_sp/card/",INDIRECT(ADDRESS(ROW(),COLUMN()-1)),".jpg"),"☆")</f>
        <v>☆</v>
      </c>
    </row>
    <row r="217" spans="1:19" ht="12.75">
      <c r="A217" s="1">
        <v>216</v>
      </c>
      <c r="B217" s="5"/>
      <c r="C217" s="5"/>
      <c r="S217" s="1" t="str">
        <f ca="1">HYPERLINK(CONCATENATE("http://ryohoji.g-gee.info/img_sp/card/",INDIRECT(ADDRESS(ROW(),COLUMN()-1)),".jpg"),"☆")</f>
        <v>☆</v>
      </c>
    </row>
    <row r="218" spans="1:19" ht="12.75">
      <c r="A218" s="1">
        <v>217</v>
      </c>
      <c r="B218" s="5"/>
      <c r="C218" s="5"/>
      <c r="S218" s="1" t="str">
        <f ca="1">HYPERLINK(CONCATENATE("http://ryohoji.g-gee.info/img_sp/card/",INDIRECT(ADDRESS(ROW(),COLUMN()-1)),".jpg"),"☆")</f>
        <v>☆</v>
      </c>
    </row>
    <row r="219" spans="1:19" ht="12.75">
      <c r="A219" s="1">
        <v>218</v>
      </c>
      <c r="B219" s="5"/>
      <c r="C219" s="5"/>
      <c r="S219" s="1" t="str">
        <f ca="1">HYPERLINK(CONCATENATE("http://ryohoji.g-gee.info/img_sp/card/",INDIRECT(ADDRESS(ROW(),COLUMN()-1)),".jpg"),"☆")</f>
        <v>☆</v>
      </c>
    </row>
    <row r="220" spans="1:19" ht="12.75">
      <c r="A220" s="1">
        <v>219</v>
      </c>
      <c r="B220" s="5"/>
      <c r="C220" s="5"/>
      <c r="S220" s="1" t="str">
        <f ca="1">HYPERLINK(CONCATENATE("http://ryohoji.g-gee.info/img_sp/card/",INDIRECT(ADDRESS(ROW(),COLUMN()-1)),".jpg"),"☆")</f>
        <v>☆</v>
      </c>
    </row>
    <row r="221" spans="1:19" ht="12.75">
      <c r="A221" s="1">
        <v>220</v>
      </c>
      <c r="B221" s="5"/>
      <c r="C221" s="5"/>
      <c r="S221" s="1" t="str">
        <f ca="1">HYPERLINK(CONCATENATE("http://ryohoji.g-gee.info/img_sp/card/",INDIRECT(ADDRESS(ROW(),COLUMN()-1)),".jpg"),"☆")</f>
        <v>☆</v>
      </c>
    </row>
    <row r="222" spans="1:19" ht="12.75">
      <c r="A222" s="1">
        <v>221</v>
      </c>
      <c r="B222" s="5"/>
      <c r="C222" s="5"/>
      <c r="S222" s="1" t="str">
        <f ca="1">HYPERLINK(CONCATENATE("http://ryohoji.g-gee.info/img_sp/card/",INDIRECT(ADDRESS(ROW(),COLUMN()-1)),".jpg"),"☆")</f>
        <v>☆</v>
      </c>
    </row>
    <row r="223" spans="1:19" ht="12.75">
      <c r="A223" s="1">
        <v>222</v>
      </c>
      <c r="B223" s="5"/>
      <c r="C223" s="5"/>
      <c r="S223" s="1" t="str">
        <f ca="1">HYPERLINK(CONCATENATE("http://ryohoji.g-gee.info/img_sp/card/",INDIRECT(ADDRESS(ROW(),COLUMN()-1)),".jpg"),"☆")</f>
        <v>☆</v>
      </c>
    </row>
    <row r="224" spans="1:19" ht="12.75">
      <c r="A224" s="1">
        <v>223</v>
      </c>
      <c r="B224" s="5"/>
      <c r="C224" s="5"/>
      <c r="S224" s="1" t="str">
        <f ca="1">HYPERLINK(CONCATENATE("http://ryohoji.g-gee.info/img_sp/card/",INDIRECT(ADDRESS(ROW(),COLUMN()-1)),".jpg"),"☆")</f>
        <v>☆</v>
      </c>
    </row>
    <row r="225" spans="1:19" ht="12.75">
      <c r="A225" s="1">
        <v>224</v>
      </c>
      <c r="B225" s="5"/>
      <c r="C225" s="5"/>
      <c r="S225" s="1" t="str">
        <f ca="1">HYPERLINK(CONCATENATE("http://ryohoji.g-gee.info/img_sp/card/",INDIRECT(ADDRESS(ROW(),COLUMN()-1)),".jpg"),"☆")</f>
        <v>☆</v>
      </c>
    </row>
    <row r="226" spans="1:19" ht="12.75">
      <c r="A226" s="1">
        <v>225</v>
      </c>
      <c r="B226" s="5"/>
      <c r="C226" s="5"/>
      <c r="S226" s="1" t="str">
        <f ca="1">HYPERLINK(CONCATENATE("http://ryohoji.g-gee.info/img_sp/card/",INDIRECT(ADDRESS(ROW(),COLUMN()-1)),".jpg"),"☆")</f>
        <v>☆</v>
      </c>
    </row>
    <row r="227" spans="1:19" ht="12.75">
      <c r="A227" s="1">
        <v>226</v>
      </c>
      <c r="B227" s="5"/>
      <c r="C227" s="5"/>
      <c r="S227" s="1" t="str">
        <f ca="1">HYPERLINK(CONCATENATE("http://ryohoji.g-gee.info/img_sp/card/",INDIRECT(ADDRESS(ROW(),COLUMN()-1)),".jpg"),"☆")</f>
        <v>☆</v>
      </c>
    </row>
    <row r="228" spans="1:19" ht="12.75">
      <c r="A228" s="1">
        <v>227</v>
      </c>
      <c r="B228" s="5"/>
      <c r="C228" s="5"/>
      <c r="S228" s="1" t="str">
        <f ca="1">HYPERLINK(CONCATENATE("http://ryohoji.g-gee.info/img_sp/card/",INDIRECT(ADDRESS(ROW(),COLUMN()-1)),".jpg"),"☆")</f>
        <v>☆</v>
      </c>
    </row>
    <row r="229" spans="1:19" ht="12.75">
      <c r="A229" s="1">
        <v>228</v>
      </c>
      <c r="B229" s="5"/>
      <c r="C229" s="5"/>
      <c r="S229" s="1" t="str">
        <f ca="1">HYPERLINK(CONCATENATE("http://ryohoji.g-gee.info/img_sp/card/",INDIRECT(ADDRESS(ROW(),COLUMN()-1)),".jpg"),"☆")</f>
        <v>☆</v>
      </c>
    </row>
    <row r="230" spans="1:19" ht="12.75">
      <c r="A230" s="1">
        <v>229</v>
      </c>
      <c r="B230" s="5"/>
      <c r="C230" s="5"/>
      <c r="S230" s="1" t="str">
        <f ca="1">HYPERLINK(CONCATENATE("http://ryohoji.g-gee.info/img_sp/card/",INDIRECT(ADDRESS(ROW(),COLUMN()-1)),".jpg"),"☆")</f>
        <v>☆</v>
      </c>
    </row>
    <row r="231" spans="1:19" ht="12.75">
      <c r="A231" s="1">
        <v>230</v>
      </c>
      <c r="B231" s="5"/>
      <c r="C231" s="5"/>
      <c r="S231" s="1" t="str">
        <f ca="1">HYPERLINK(CONCATENATE("http://ryohoji.g-gee.info/img_sp/card/",INDIRECT(ADDRESS(ROW(),COLUMN()-1)),".jpg"),"☆")</f>
        <v>☆</v>
      </c>
    </row>
    <row r="232" spans="1:19" ht="12.75">
      <c r="A232" s="1">
        <v>231</v>
      </c>
      <c r="B232" s="5"/>
      <c r="C232" s="5"/>
      <c r="S232" s="1" t="str">
        <f ca="1">HYPERLINK(CONCATENATE("http://ryohoji.g-gee.info/img_sp/card/",INDIRECT(ADDRESS(ROW(),COLUMN()-1)),".jpg"),"☆")</f>
        <v>☆</v>
      </c>
    </row>
    <row r="233" spans="1:19" ht="12.75">
      <c r="A233" s="1">
        <v>232</v>
      </c>
      <c r="B233" s="5"/>
      <c r="C233" s="5"/>
      <c r="S233" s="1" t="str">
        <f ca="1">HYPERLINK(CONCATENATE("http://ryohoji.g-gee.info/img_sp/card/",INDIRECT(ADDRESS(ROW(),COLUMN()-1)),".jpg"),"☆")</f>
        <v>☆</v>
      </c>
    </row>
    <row r="234" spans="1:19" ht="12.75">
      <c r="A234" s="1">
        <v>233</v>
      </c>
      <c r="B234" s="5"/>
      <c r="C234" s="5"/>
      <c r="S234" s="1" t="str">
        <f ca="1">HYPERLINK(CONCATENATE("http://ryohoji.g-gee.info/img_sp/card/",INDIRECT(ADDRESS(ROW(),COLUMN()-1)),".jpg"),"☆")</f>
        <v>☆</v>
      </c>
    </row>
    <row r="235" spans="1:19" ht="12.75">
      <c r="A235" s="1">
        <v>234</v>
      </c>
      <c r="B235" s="5"/>
      <c r="C235" s="5"/>
      <c r="S235" s="1" t="str">
        <f ca="1">HYPERLINK(CONCATENATE("http://ryohoji.g-gee.info/img_sp/card/",INDIRECT(ADDRESS(ROW(),COLUMN()-1)),".jpg"),"☆")</f>
        <v>☆</v>
      </c>
    </row>
    <row r="236" spans="1:19" ht="12.75">
      <c r="A236" s="1">
        <v>235</v>
      </c>
      <c r="B236" s="5"/>
      <c r="C236" s="5"/>
      <c r="S236" s="1" t="str">
        <f ca="1">HYPERLINK(CONCATENATE("http://ryohoji.g-gee.info/img_sp/card/",INDIRECT(ADDRESS(ROW(),COLUMN()-1)),".jpg"),"☆")</f>
        <v>☆</v>
      </c>
    </row>
    <row r="237" spans="1:19" ht="12.75">
      <c r="A237" s="1">
        <v>236</v>
      </c>
      <c r="B237" s="5"/>
      <c r="C237" s="5"/>
      <c r="S237" s="1" t="str">
        <f ca="1">HYPERLINK(CONCATENATE("http://ryohoji.g-gee.info/img_sp/card/",INDIRECT(ADDRESS(ROW(),COLUMN()-1)),".jpg"),"☆")</f>
        <v>☆</v>
      </c>
    </row>
    <row r="238" spans="1:19" ht="12.75">
      <c r="A238" s="1">
        <v>237</v>
      </c>
      <c r="B238" s="5"/>
      <c r="C238" s="5"/>
      <c r="S238" s="1" t="str">
        <f ca="1">HYPERLINK(CONCATENATE("http://ryohoji.g-gee.info/img_sp/card/",INDIRECT(ADDRESS(ROW(),COLUMN()-1)),".jpg"),"☆")</f>
        <v>☆</v>
      </c>
    </row>
    <row r="239" spans="1:19" ht="12.75">
      <c r="A239" s="1">
        <v>238</v>
      </c>
      <c r="B239" s="5"/>
      <c r="C239" s="5"/>
      <c r="S239" s="1" t="str">
        <f ca="1">HYPERLINK(CONCATENATE("http://ryohoji.g-gee.info/img_sp/card/",INDIRECT(ADDRESS(ROW(),COLUMN()-1)),".jpg"),"☆")</f>
        <v>☆</v>
      </c>
    </row>
    <row r="240" spans="1:19" ht="12.75">
      <c r="A240" s="1">
        <v>239</v>
      </c>
      <c r="B240" s="5"/>
      <c r="C240" s="5"/>
      <c r="S240" s="1" t="str">
        <f ca="1">HYPERLINK(CONCATENATE("http://ryohoji.g-gee.info/img_sp/card/",INDIRECT(ADDRESS(ROW(),COLUMN()-1)),".jpg"),"☆")</f>
        <v>☆</v>
      </c>
    </row>
    <row r="241" spans="1:19" ht="12.75">
      <c r="A241" s="1">
        <v>240</v>
      </c>
      <c r="B241" s="5"/>
      <c r="C241" s="5"/>
      <c r="S241" s="1" t="str">
        <f ca="1">HYPERLINK(CONCATENATE("http://ryohoji.g-gee.info/img_sp/card/",INDIRECT(ADDRESS(ROW(),COLUMN()-1)),".jpg"),"☆")</f>
        <v>☆</v>
      </c>
    </row>
    <row r="242" spans="1:19" ht="12.75">
      <c r="A242" s="1">
        <v>241</v>
      </c>
      <c r="B242" s="5"/>
      <c r="C242" s="5"/>
      <c r="S242" s="1" t="str">
        <f ca="1">HYPERLINK(CONCATENATE("http://ryohoji.g-gee.info/img_sp/card/",INDIRECT(ADDRESS(ROW(),COLUMN()-1)),".jpg"),"☆")</f>
        <v>☆</v>
      </c>
    </row>
    <row r="243" spans="1:19" ht="12.75">
      <c r="A243" s="1">
        <v>242</v>
      </c>
      <c r="B243" s="5"/>
      <c r="C243" s="5"/>
      <c r="S243" s="1" t="str">
        <f ca="1">HYPERLINK(CONCATENATE("http://ryohoji.g-gee.info/img_sp/card/",INDIRECT(ADDRESS(ROW(),COLUMN()-1)),".jpg"),"☆")</f>
        <v>☆</v>
      </c>
    </row>
    <row r="244" spans="1:19" ht="12.75">
      <c r="A244" s="1">
        <v>243</v>
      </c>
      <c r="B244" s="5"/>
      <c r="C244" s="5"/>
      <c r="S244" s="1" t="str">
        <f ca="1">HYPERLINK(CONCATENATE("http://ryohoji.g-gee.info/img_sp/card/",INDIRECT(ADDRESS(ROW(),COLUMN()-1)),".jpg"),"☆")</f>
        <v>☆</v>
      </c>
    </row>
    <row r="245" spans="1:19" ht="12.75">
      <c r="A245" s="1">
        <v>244</v>
      </c>
      <c r="B245" s="5"/>
      <c r="C245" s="5"/>
      <c r="S245" s="1" t="str">
        <f ca="1">HYPERLINK(CONCATENATE("http://ryohoji.g-gee.info/img_sp/card/",INDIRECT(ADDRESS(ROW(),COLUMN()-1)),".jpg"),"☆")</f>
        <v>☆</v>
      </c>
    </row>
    <row r="246" spans="1:19" ht="12.75">
      <c r="A246" s="1">
        <v>245</v>
      </c>
      <c r="B246" s="5"/>
      <c r="C246" s="5"/>
      <c r="S246" s="1" t="str">
        <f ca="1">HYPERLINK(CONCATENATE("http://ryohoji.g-gee.info/img_sp/card/",INDIRECT(ADDRESS(ROW(),COLUMN()-1)),".jpg"),"☆")</f>
        <v>☆</v>
      </c>
    </row>
    <row r="247" spans="1:19" ht="12.75">
      <c r="A247" s="1">
        <v>246</v>
      </c>
      <c r="B247" s="5"/>
      <c r="C247" s="5"/>
      <c r="S247" s="1" t="str">
        <f ca="1">HYPERLINK(CONCATENATE("http://ryohoji.g-gee.info/img_sp/card/",INDIRECT(ADDRESS(ROW(),COLUMN()-1)),".jpg"),"☆")</f>
        <v>☆</v>
      </c>
    </row>
    <row r="248" spans="1:19" ht="12.75">
      <c r="A248" s="1">
        <v>247</v>
      </c>
      <c r="B248" s="5"/>
      <c r="C248" s="5"/>
      <c r="S248" s="1" t="str">
        <f ca="1">HYPERLINK(CONCATENATE("http://ryohoji.g-gee.info/img_sp/card/",INDIRECT(ADDRESS(ROW(),COLUMN()-1)),".jpg"),"☆")</f>
        <v>☆</v>
      </c>
    </row>
    <row r="249" spans="1:19" ht="12.75">
      <c r="A249" s="1">
        <v>248</v>
      </c>
      <c r="B249" s="5"/>
      <c r="C249" s="5"/>
      <c r="S249" s="1" t="str">
        <f ca="1">HYPERLINK(CONCATENATE("http://ryohoji.g-gee.info/img_sp/card/",INDIRECT(ADDRESS(ROW(),COLUMN()-1)),".jpg"),"☆")</f>
        <v>☆</v>
      </c>
    </row>
    <row r="250" spans="1:19" ht="12.75">
      <c r="A250" s="1">
        <v>249</v>
      </c>
      <c r="B250" s="5"/>
      <c r="C250" s="5"/>
      <c r="S250" s="1" t="str">
        <f ca="1">HYPERLINK(CONCATENATE("http://ryohoji.g-gee.info/img_sp/card/",INDIRECT(ADDRESS(ROW(),COLUMN()-1)),".jpg"),"☆")</f>
        <v>☆</v>
      </c>
    </row>
    <row r="251" spans="1:19" ht="12.75">
      <c r="A251" s="1">
        <v>250</v>
      </c>
      <c r="B251" s="5"/>
      <c r="C251" s="5"/>
      <c r="S251" s="1" t="str">
        <f ca="1">HYPERLINK(CONCATENATE("http://ryohoji.g-gee.info/img_sp/card/",INDIRECT(ADDRESS(ROW(),COLUMN()-1)),".jpg"),"☆")</f>
        <v>☆</v>
      </c>
    </row>
    <row r="252" spans="1:19" ht="12.75">
      <c r="A252" s="1">
        <v>251</v>
      </c>
      <c r="B252" s="5"/>
      <c r="C252" s="5"/>
      <c r="S252" s="1" t="str">
        <f ca="1">HYPERLINK(CONCATENATE("http://ryohoji.g-gee.info/img_sp/card/",INDIRECT(ADDRESS(ROW(),COLUMN()-1)),".jpg"),"☆")</f>
        <v>☆</v>
      </c>
    </row>
    <row r="253" spans="1:19" ht="12.75">
      <c r="A253" s="1">
        <v>252</v>
      </c>
      <c r="B253" s="5"/>
      <c r="C253" s="5"/>
      <c r="S253" s="1" t="str">
        <f ca="1">HYPERLINK(CONCATENATE("http://ryohoji.g-gee.info/img_sp/card/",INDIRECT(ADDRESS(ROW(),COLUMN()-1)),".jpg"),"☆")</f>
        <v>☆</v>
      </c>
    </row>
    <row r="254" spans="1:19" ht="12.75">
      <c r="A254" s="1">
        <v>253</v>
      </c>
      <c r="B254" s="5"/>
      <c r="C254" s="5"/>
      <c r="S254" s="1" t="str">
        <f ca="1">HYPERLINK(CONCATENATE("http://ryohoji.g-gee.info/img_sp/card/",INDIRECT(ADDRESS(ROW(),COLUMN()-1)),".jpg"),"☆")</f>
        <v>☆</v>
      </c>
    </row>
    <row r="255" spans="1:19" ht="12.75">
      <c r="A255" s="1">
        <v>254</v>
      </c>
      <c r="B255" s="5"/>
      <c r="C255" s="5"/>
      <c r="S255" s="1" t="str">
        <f ca="1">HYPERLINK(CONCATENATE("http://ryohoji.g-gee.info/img_sp/card/",INDIRECT(ADDRESS(ROW(),COLUMN()-1)),".jpg"),"☆")</f>
        <v>☆</v>
      </c>
    </row>
    <row r="256" spans="1:19" ht="12.75">
      <c r="A256" s="1">
        <v>255</v>
      </c>
      <c r="B256" s="5"/>
      <c r="C256" s="5"/>
      <c r="S256" s="1" t="str">
        <f ca="1">HYPERLINK(CONCATENATE("http://ryohoji.g-gee.info/img_sp/card/",INDIRECT(ADDRESS(ROW(),COLUMN()-1)),".jpg"),"☆")</f>
        <v>☆</v>
      </c>
    </row>
    <row r="257" spans="1:19" ht="12.75">
      <c r="A257" s="1">
        <v>256</v>
      </c>
      <c r="B257" s="5"/>
      <c r="C257" s="5"/>
      <c r="S257" s="1" t="str">
        <f ca="1">HYPERLINK(CONCATENATE("http://ryohoji.g-gee.info/img_sp/card/",INDIRECT(ADDRESS(ROW(),COLUMN()-1)),".jpg"),"☆")</f>
        <v>☆</v>
      </c>
    </row>
    <row r="258" spans="1:19" ht="12.75">
      <c r="A258" s="1">
        <v>257</v>
      </c>
      <c r="B258" s="5"/>
      <c r="C258" s="5"/>
      <c r="S258" s="1" t="str">
        <f ca="1">HYPERLINK(CONCATENATE("http://ryohoji.g-gee.info/img_sp/card/",INDIRECT(ADDRESS(ROW(),COLUMN()-1)),".jpg"),"☆")</f>
        <v>☆</v>
      </c>
    </row>
    <row r="259" spans="1:19" ht="12.75">
      <c r="A259" s="1">
        <v>258</v>
      </c>
      <c r="B259" s="5"/>
      <c r="C259" s="5"/>
      <c r="S259" s="1" t="str">
        <f ca="1">HYPERLINK(CONCATENATE("http://ryohoji.g-gee.info/img_sp/card/",INDIRECT(ADDRESS(ROW(),COLUMN()-1)),".jpg"),"☆")</f>
        <v>☆</v>
      </c>
    </row>
    <row r="260" spans="1:19" ht="12.75">
      <c r="A260" s="1">
        <v>259</v>
      </c>
      <c r="B260" s="5"/>
      <c r="C260" s="5"/>
      <c r="S260" s="1" t="str">
        <f ca="1">HYPERLINK(CONCATENATE("http://ryohoji.g-gee.info/img_sp/card/",INDIRECT(ADDRESS(ROW(),COLUMN()-1)),".jpg"),"☆")</f>
        <v>☆</v>
      </c>
    </row>
    <row r="261" spans="1:19" ht="12.75">
      <c r="A261" s="1">
        <v>260</v>
      </c>
      <c r="B261" s="5"/>
      <c r="C261" s="5"/>
      <c r="S261" s="1" t="str">
        <f ca="1">HYPERLINK(CONCATENATE("http://ryohoji.g-gee.info/img_sp/card/",INDIRECT(ADDRESS(ROW(),COLUMN()-1)),".jpg"),"☆")</f>
        <v>☆</v>
      </c>
    </row>
    <row r="262" spans="1:19" ht="12.75">
      <c r="A262" s="1">
        <v>261</v>
      </c>
      <c r="B262" s="5"/>
      <c r="C262" s="5"/>
      <c r="S262" s="1" t="str">
        <f ca="1">HYPERLINK(CONCATENATE("http://ryohoji.g-gee.info/img_sp/card/",INDIRECT(ADDRESS(ROW(),COLUMN()-1)),".jpg"),"☆")</f>
        <v>☆</v>
      </c>
    </row>
    <row r="263" spans="1:19" ht="12.75">
      <c r="A263" s="1">
        <v>262</v>
      </c>
      <c r="B263" s="5"/>
      <c r="C263" s="5"/>
      <c r="S263" s="1" t="str">
        <f ca="1">HYPERLINK(CONCATENATE("http://ryohoji.g-gee.info/img_sp/card/",INDIRECT(ADDRESS(ROW(),COLUMN()-1)),".jpg"),"☆")</f>
        <v>☆</v>
      </c>
    </row>
    <row r="264" spans="1:19" ht="12.75">
      <c r="A264" s="1">
        <v>263</v>
      </c>
      <c r="B264" s="5"/>
      <c r="C264" s="5"/>
      <c r="S264" s="1" t="str">
        <f ca="1">HYPERLINK(CONCATENATE("http://ryohoji.g-gee.info/img_sp/card/",INDIRECT(ADDRESS(ROW(),COLUMN()-1)),".jpg"),"☆")</f>
        <v>☆</v>
      </c>
    </row>
    <row r="265" spans="1:19" ht="12.75">
      <c r="A265" s="1">
        <v>264</v>
      </c>
      <c r="B265" s="5"/>
      <c r="C265" s="5"/>
      <c r="S265" s="1" t="str">
        <f ca="1">HYPERLINK(CONCATENATE("http://ryohoji.g-gee.info/img_sp/card/",INDIRECT(ADDRESS(ROW(),COLUMN()-1)),".jpg"),"☆")</f>
        <v>☆</v>
      </c>
    </row>
    <row r="266" spans="1:19" ht="12.75">
      <c r="A266" s="1">
        <v>265</v>
      </c>
      <c r="B266" s="5"/>
      <c r="C266" s="5"/>
      <c r="S266" s="1" t="str">
        <f ca="1">HYPERLINK(CONCATENATE("http://ryohoji.g-gee.info/img_sp/card/",INDIRECT(ADDRESS(ROW(),COLUMN()-1)),".jpg"),"☆")</f>
        <v>☆</v>
      </c>
    </row>
    <row r="267" spans="1:19" ht="12.75">
      <c r="A267" s="1">
        <v>266</v>
      </c>
      <c r="B267" s="5"/>
      <c r="C267" s="5"/>
      <c r="S267" s="1" t="str">
        <f ca="1">HYPERLINK(CONCATENATE("http://ryohoji.g-gee.info/img_sp/card/",INDIRECT(ADDRESS(ROW(),COLUMN()-1)),".jpg"),"☆")</f>
        <v>☆</v>
      </c>
    </row>
    <row r="268" spans="1:19" ht="12.75">
      <c r="A268" s="1">
        <v>267</v>
      </c>
      <c r="B268" s="5"/>
      <c r="C268" s="5"/>
      <c r="S268" s="1" t="str">
        <f ca="1">HYPERLINK(CONCATENATE("http://ryohoji.g-gee.info/img_sp/card/",INDIRECT(ADDRESS(ROW(),COLUMN()-1)),".jpg"),"☆")</f>
        <v>☆</v>
      </c>
    </row>
    <row r="269" spans="1:19" ht="12.75">
      <c r="A269" s="1">
        <v>268</v>
      </c>
      <c r="B269" s="5"/>
      <c r="C269" s="5"/>
      <c r="S269" s="1" t="str">
        <f ca="1">HYPERLINK(CONCATENATE("http://ryohoji.g-gee.info/img_sp/card/",INDIRECT(ADDRESS(ROW(),COLUMN()-1)),".jpg"),"☆")</f>
        <v>☆</v>
      </c>
    </row>
    <row r="270" spans="1:19" ht="12.75">
      <c r="A270" s="1">
        <v>269</v>
      </c>
      <c r="B270" s="5"/>
      <c r="C270" s="5"/>
      <c r="S270" s="1" t="str">
        <f ca="1">HYPERLINK(CONCATENATE("http://ryohoji.g-gee.info/img_sp/card/",INDIRECT(ADDRESS(ROW(),COLUMN()-1)),".jpg"),"☆")</f>
        <v>☆</v>
      </c>
    </row>
    <row r="271" spans="1:19" ht="12.75">
      <c r="A271" s="1">
        <v>270</v>
      </c>
      <c r="B271" s="5"/>
      <c r="C271" s="5"/>
      <c r="S271" s="1" t="str">
        <f ca="1">HYPERLINK(CONCATENATE("http://ryohoji.g-gee.info/img_sp/card/",INDIRECT(ADDRESS(ROW(),COLUMN()-1)),".jpg"),"☆")</f>
        <v>☆</v>
      </c>
    </row>
    <row r="272" spans="1:19" ht="12.75">
      <c r="A272" s="1">
        <v>271</v>
      </c>
      <c r="B272" s="5"/>
      <c r="C272" s="5"/>
      <c r="S272" s="1" t="str">
        <f ca="1">HYPERLINK(CONCATENATE("http://ryohoji.g-gee.info/img_sp/card/",INDIRECT(ADDRESS(ROW(),COLUMN()-1)),".jpg"),"☆")</f>
        <v>☆</v>
      </c>
    </row>
    <row r="273" spans="1:19" ht="12.75">
      <c r="A273" s="1">
        <v>272</v>
      </c>
      <c r="B273" s="5"/>
      <c r="C273" s="5"/>
      <c r="S273" s="1" t="str">
        <f ca="1">HYPERLINK(CONCATENATE("http://ryohoji.g-gee.info/img_sp/card/",INDIRECT(ADDRESS(ROW(),COLUMN()-1)),".jpg"),"☆")</f>
        <v>☆</v>
      </c>
    </row>
    <row r="274" spans="1:19" ht="12.75">
      <c r="A274" s="1">
        <v>273</v>
      </c>
      <c r="B274" s="5"/>
      <c r="C274" s="5"/>
      <c r="S274" s="1" t="str">
        <f ca="1">HYPERLINK(CONCATENATE("http://ryohoji.g-gee.info/img_sp/card/",INDIRECT(ADDRESS(ROW(),COLUMN()-1)),".jpg"),"☆")</f>
        <v>☆</v>
      </c>
    </row>
    <row r="275" spans="1:19" ht="12.75">
      <c r="A275" s="1">
        <v>274</v>
      </c>
      <c r="B275" s="5"/>
      <c r="C275" s="5"/>
      <c r="S275" s="1" t="str">
        <f ca="1">HYPERLINK(CONCATENATE("http://ryohoji.g-gee.info/img_sp/card/",INDIRECT(ADDRESS(ROW(),COLUMN()-1)),".jpg"),"☆")</f>
        <v>☆</v>
      </c>
    </row>
    <row r="276" spans="1:19" ht="12.75">
      <c r="A276" s="1">
        <v>275</v>
      </c>
      <c r="B276" s="5"/>
      <c r="C276" s="5"/>
      <c r="S276" s="1" t="str">
        <f ca="1">HYPERLINK(CONCATENATE("http://ryohoji.g-gee.info/img_sp/card/",INDIRECT(ADDRESS(ROW(),COLUMN()-1)),".jpg"),"☆")</f>
        <v>☆</v>
      </c>
    </row>
    <row r="277" spans="1:19" ht="12.75">
      <c r="A277" s="1">
        <v>276</v>
      </c>
      <c r="B277" s="5"/>
      <c r="C277" s="5"/>
      <c r="S277" s="1" t="str">
        <f ca="1">HYPERLINK(CONCATENATE("http://ryohoji.g-gee.info/img_sp/card/",INDIRECT(ADDRESS(ROW(),COLUMN()-1)),".jpg"),"☆")</f>
        <v>☆</v>
      </c>
    </row>
    <row r="278" spans="1:19" ht="12.75">
      <c r="A278" s="1">
        <v>277</v>
      </c>
      <c r="B278" s="5"/>
      <c r="C278" s="5"/>
      <c r="S278" s="1" t="str">
        <f ca="1">HYPERLINK(CONCATENATE("http://ryohoji.g-gee.info/img_sp/card/",INDIRECT(ADDRESS(ROW(),COLUMN()-1)),".jpg"),"☆")</f>
        <v>☆</v>
      </c>
    </row>
    <row r="279" spans="1:19" ht="12.75">
      <c r="A279" s="1">
        <v>278</v>
      </c>
      <c r="B279" s="5"/>
      <c r="C279" s="5"/>
      <c r="S279" s="1" t="str">
        <f ca="1">HYPERLINK(CONCATENATE("http://ryohoji.g-gee.info/img_sp/card/",INDIRECT(ADDRESS(ROW(),COLUMN()-1)),".jpg"),"☆")</f>
        <v>☆</v>
      </c>
    </row>
    <row r="280" spans="1:19" ht="12.75">
      <c r="A280" s="1">
        <v>279</v>
      </c>
      <c r="B280" s="5"/>
      <c r="C280" s="5"/>
      <c r="S280" s="1" t="str">
        <f ca="1">HYPERLINK(CONCATENATE("http://ryohoji.g-gee.info/img_sp/card/",INDIRECT(ADDRESS(ROW(),COLUMN()-1)),".jpg"),"☆")</f>
        <v>☆</v>
      </c>
    </row>
    <row r="281" spans="1:19" ht="12.75">
      <c r="A281" s="1">
        <v>280</v>
      </c>
      <c r="B281" s="5"/>
      <c r="C281" s="5"/>
      <c r="S281" s="1" t="str">
        <f ca="1">HYPERLINK(CONCATENATE("http://ryohoji.g-gee.info/img_sp/card/",INDIRECT(ADDRESS(ROW(),COLUMN()-1)),".jpg"),"☆")</f>
        <v>☆</v>
      </c>
    </row>
    <row r="282" spans="1:19" ht="12.75">
      <c r="A282" s="1">
        <v>281</v>
      </c>
      <c r="B282" s="5"/>
      <c r="C282" s="5"/>
      <c r="S282" s="1" t="str">
        <f ca="1">HYPERLINK(CONCATENATE("http://ryohoji.g-gee.info/img_sp/card/",INDIRECT(ADDRESS(ROW(),COLUMN()-1)),".jpg"),"☆")</f>
        <v>☆</v>
      </c>
    </row>
    <row r="283" spans="1:19" ht="12.75">
      <c r="A283" s="1">
        <v>282</v>
      </c>
      <c r="B283" s="5"/>
      <c r="C283" s="5"/>
      <c r="S283" s="1" t="str">
        <f ca="1">HYPERLINK(CONCATENATE("http://ryohoji.g-gee.info/img_sp/card/",INDIRECT(ADDRESS(ROW(),COLUMN()-1)),".jpg"),"☆")</f>
        <v>☆</v>
      </c>
    </row>
    <row r="284" spans="1:19" ht="12.75">
      <c r="A284" s="1">
        <v>283</v>
      </c>
      <c r="B284" s="5"/>
      <c r="C284" s="5"/>
      <c r="S284" s="1" t="str">
        <f ca="1">HYPERLINK(CONCATENATE("http://ryohoji.g-gee.info/img_sp/card/",INDIRECT(ADDRESS(ROW(),COLUMN()-1)),".jpg"),"☆")</f>
        <v>☆</v>
      </c>
    </row>
    <row r="285" spans="1:19" ht="12.75">
      <c r="A285" s="1">
        <v>284</v>
      </c>
      <c r="B285" s="5"/>
      <c r="C285" s="5"/>
      <c r="S285" s="1" t="str">
        <f ca="1">HYPERLINK(CONCATENATE("http://ryohoji.g-gee.info/img_sp/card/",INDIRECT(ADDRESS(ROW(),COLUMN()-1)),".jpg"),"☆")</f>
        <v>☆</v>
      </c>
    </row>
    <row r="286" spans="1:19" ht="12.75">
      <c r="A286" s="1">
        <v>285</v>
      </c>
      <c r="B286" s="5"/>
      <c r="C286" s="5"/>
      <c r="S286" s="1" t="str">
        <f ca="1">HYPERLINK(CONCATENATE("http://ryohoji.g-gee.info/img_sp/card/",INDIRECT(ADDRESS(ROW(),COLUMN()-1)),".jpg"),"☆")</f>
        <v>☆</v>
      </c>
    </row>
    <row r="287" spans="1:19" ht="12.75">
      <c r="A287" s="1">
        <v>286</v>
      </c>
      <c r="B287" s="5"/>
      <c r="C287" s="5"/>
      <c r="S287" s="1" t="str">
        <f ca="1">HYPERLINK(CONCATENATE("http://ryohoji.g-gee.info/img_sp/card/",INDIRECT(ADDRESS(ROW(),COLUMN()-1)),".jpg"),"☆")</f>
        <v>☆</v>
      </c>
    </row>
    <row r="288" spans="1:19" ht="12.75">
      <c r="A288" s="1">
        <v>287</v>
      </c>
      <c r="B288" s="5"/>
      <c r="C288" s="5"/>
      <c r="S288" s="1" t="str">
        <f ca="1">HYPERLINK(CONCATENATE("http://ryohoji.g-gee.info/img_sp/card/",INDIRECT(ADDRESS(ROW(),COLUMN()-1)),".jpg"),"☆")</f>
        <v>☆</v>
      </c>
    </row>
    <row r="289" spans="1:19" ht="12.75">
      <c r="A289" s="1">
        <v>288</v>
      </c>
      <c r="B289" s="5"/>
      <c r="C289" s="5"/>
      <c r="S289" s="1" t="str">
        <f ca="1">HYPERLINK(CONCATENATE("http://ryohoji.g-gee.info/img_sp/card/",INDIRECT(ADDRESS(ROW(),COLUMN()-1)),".jpg"),"☆")</f>
        <v>☆</v>
      </c>
    </row>
    <row r="290" spans="1:19" ht="12.75">
      <c r="A290" s="1">
        <v>289</v>
      </c>
      <c r="B290" s="5"/>
      <c r="C290" s="5"/>
      <c r="S290" s="1" t="str">
        <f ca="1">HYPERLINK(CONCATENATE("http://ryohoji.g-gee.info/img_sp/card/",INDIRECT(ADDRESS(ROW(),COLUMN()-1)),".jpg"),"☆")</f>
        <v>☆</v>
      </c>
    </row>
    <row r="291" spans="1:19" ht="12.75">
      <c r="A291" s="1">
        <v>290</v>
      </c>
      <c r="B291" s="5"/>
      <c r="C291" s="5"/>
      <c r="S291" s="1" t="str">
        <f ca="1">HYPERLINK(CONCATENATE("http://ryohoji.g-gee.info/img_sp/card/",INDIRECT(ADDRESS(ROW(),COLUMN()-1)),".jpg"),"☆")</f>
        <v>☆</v>
      </c>
    </row>
    <row r="292" spans="1:19" ht="12.75">
      <c r="A292" s="1">
        <v>291</v>
      </c>
      <c r="B292" s="5"/>
      <c r="C292" s="5"/>
      <c r="S292" s="1" t="str">
        <f ca="1">HYPERLINK(CONCATENATE("http://ryohoji.g-gee.info/img_sp/card/",INDIRECT(ADDRESS(ROW(),COLUMN()-1)),".jpg"),"☆")</f>
        <v>☆</v>
      </c>
    </row>
    <row r="293" spans="1:19" ht="12.75">
      <c r="A293" s="1">
        <v>292</v>
      </c>
      <c r="B293" s="5"/>
      <c r="C293" s="5"/>
      <c r="S293" s="1" t="str">
        <f ca="1">HYPERLINK(CONCATENATE("http://ryohoji.g-gee.info/img_sp/card/",INDIRECT(ADDRESS(ROW(),COLUMN()-1)),".jpg"),"☆")</f>
        <v>☆</v>
      </c>
    </row>
    <row r="294" spans="1:19" ht="12.75">
      <c r="A294" s="1">
        <v>293</v>
      </c>
      <c r="B294" s="5"/>
      <c r="C294" s="5"/>
      <c r="S294" s="1" t="str">
        <f ca="1">HYPERLINK(CONCATENATE("http://ryohoji.g-gee.info/img_sp/card/",INDIRECT(ADDRESS(ROW(),COLUMN()-1)),".jpg"),"☆")</f>
        <v>☆</v>
      </c>
    </row>
    <row r="295" spans="1:19" ht="12.75">
      <c r="A295" s="1">
        <v>294</v>
      </c>
      <c r="B295" s="5"/>
      <c r="C295" s="5"/>
      <c r="S295" s="1" t="str">
        <f ca="1">HYPERLINK(CONCATENATE("http://ryohoji.g-gee.info/img_sp/card/",INDIRECT(ADDRESS(ROW(),COLUMN()-1)),".jpg"),"☆")</f>
        <v>☆</v>
      </c>
    </row>
    <row r="296" spans="1:19" ht="12.75">
      <c r="A296" s="1">
        <v>295</v>
      </c>
      <c r="B296" s="5"/>
      <c r="C296" s="5"/>
      <c r="S296" s="1" t="str">
        <f ca="1">HYPERLINK(CONCATENATE("http://ryohoji.g-gee.info/img_sp/card/",INDIRECT(ADDRESS(ROW(),COLUMN()-1)),".jpg"),"☆")</f>
        <v>☆</v>
      </c>
    </row>
    <row r="297" spans="1:19" ht="12.75">
      <c r="A297" s="1">
        <v>296</v>
      </c>
      <c r="B297" s="5"/>
      <c r="C297" s="5"/>
      <c r="S297" s="1" t="str">
        <f ca="1">HYPERLINK(CONCATENATE("http://ryohoji.g-gee.info/img_sp/card/",INDIRECT(ADDRESS(ROW(),COLUMN()-1)),".jpg"),"☆")</f>
        <v>☆</v>
      </c>
    </row>
    <row r="298" spans="1:19" ht="12.75">
      <c r="A298" s="1">
        <v>297</v>
      </c>
      <c r="B298" s="5"/>
      <c r="C298" s="5"/>
      <c r="S298" s="1" t="str">
        <f ca="1">HYPERLINK(CONCATENATE("http://ryohoji.g-gee.info/img_sp/card/",INDIRECT(ADDRESS(ROW(),COLUMN()-1)),".jpg"),"☆")</f>
        <v>☆</v>
      </c>
    </row>
    <row r="299" spans="1:19" ht="12.75">
      <c r="A299" s="1">
        <v>298</v>
      </c>
      <c r="B299" s="5"/>
      <c r="C299" s="5"/>
      <c r="S299" s="1" t="str">
        <f ca="1">HYPERLINK(CONCATENATE("http://ryohoji.g-gee.info/img_sp/card/",INDIRECT(ADDRESS(ROW(),COLUMN()-1)),".jpg"),"☆")</f>
        <v>☆</v>
      </c>
    </row>
    <row r="300" spans="1:19" ht="12.75">
      <c r="A300" s="1">
        <v>299</v>
      </c>
      <c r="B300" s="5"/>
      <c r="C300" s="5"/>
      <c r="S300" s="1" t="str">
        <f ca="1">HYPERLINK(CONCATENATE("http://ryohoji.g-gee.info/img_sp/card/",INDIRECT(ADDRESS(ROW(),COLUMN()-1)),".jpg"),"☆")</f>
        <v>☆</v>
      </c>
    </row>
  </sheetData>
  <sheetProtection selectLockedCells="1" selectUnlockedCells="1"/>
  <autoFilter ref="A1:T300"/>
  <conditionalFormatting sqref="C123:C300 C2:C121">
    <cfRule type="expression" priority="1" dxfId="0" stopIfTrue="1">
      <formula>IF(INDIRECT(ADDRESS(ROW(),COLUMN()))="茜",1,0)</formula>
    </cfRule>
    <cfRule type="expression" priority="2" dxfId="1" stopIfTrue="1">
      <formula>IF(INDIRECT(ADDRESS(ROW(),COLUMN()))="蒼",1,0)</formula>
    </cfRule>
    <cfRule type="expression" priority="3" dxfId="2" stopIfTrue="1">
      <formula>IF(INDIRECT(ADDRESS(ROW(),COLUMN()))="紫",1,0)</formula>
    </cfRule>
  </conditionalFormatting>
  <conditionalFormatting sqref="B123:B300 B2:B121">
    <cfRule type="expression" priority="4" dxfId="0" stopIfTrue="1">
      <formula>IF(INDIRECT(ADDRESS(ROW(),COLUMN()+1))="茜",1,0)</formula>
    </cfRule>
    <cfRule type="expression" priority="5" dxfId="1" stopIfTrue="1">
      <formula>IF(INDIRECT(ADDRESS(ROW(),COLUMN()+1))="蒼",1,0)</formula>
    </cfRule>
    <cfRule type="expression" priority="6" dxfId="2" stopIfTrue="1">
      <formula>IF(INDIRECT(ADDRESS(ROW(),COLUMN()+1))="紫",1,0)</formula>
    </cfRule>
  </conditionalFormatting>
  <conditionalFormatting sqref="B2:C121 B123:C300">
    <cfRule type="expression" priority="7" dxfId="0" stopIfTrue="1">
      <formula>INDIRECT(ADDRESS(ROW(),3))="茜"</formula>
    </cfRule>
    <cfRule type="expression" priority="8" dxfId="1" stopIfTrue="1">
      <formula>INDIRECT(ADDRESS(ROW(),3))="蒼"</formula>
    </cfRule>
    <cfRule type="expression" priority="9" dxfId="2" stopIfTrue="1">
      <formula>INDIRECT(ADDRESS(ROW(),3))="紫"</formula>
    </cfRule>
  </conditionalFormatting>
  <conditionalFormatting sqref="C144:C145">
    <cfRule type="expression" priority="10" dxfId="0" stopIfTrue="1">
      <formula>IF(INDIRECT(ADDRESS(ROW(),COLUMN()))="茜",1,0)</formula>
    </cfRule>
    <cfRule type="expression" priority="11" dxfId="1" stopIfTrue="1">
      <formula>IF(INDIRECT(ADDRESS(ROW(),COLUMN()))="蒼",1,0)</formula>
    </cfRule>
    <cfRule type="expression" priority="12" dxfId="2" stopIfTrue="1">
      <formula>IF(INDIRECT(ADDRESS(ROW(),COLUMN()))="紫",1,0)</formula>
    </cfRule>
  </conditionalFormatting>
  <conditionalFormatting sqref="B144:B145">
    <cfRule type="expression" priority="13" dxfId="0" stopIfTrue="1">
      <formula>IF(INDIRECT(ADDRESS(ROW(),COLUMN()+1))="茜",1,0)</formula>
    </cfRule>
    <cfRule type="expression" priority="14" dxfId="1" stopIfTrue="1">
      <formula>IF(INDIRECT(ADDRESS(ROW(),COLUMN()+1))="蒼",1,0)</formula>
    </cfRule>
    <cfRule type="expression" priority="15" dxfId="2" stopIfTrue="1">
      <formula>IF(INDIRECT(ADDRESS(ROW(),COLUMN()+1))="紫",1,0)</formula>
    </cfRule>
  </conditionalFormatting>
  <conditionalFormatting sqref="B144:C145">
    <cfRule type="expression" priority="16" dxfId="0" stopIfTrue="1">
      <formula>INDIRECT(ADDRESS(ROW(),3))="茜"</formula>
    </cfRule>
    <cfRule type="expression" priority="17" dxfId="1" stopIfTrue="1">
      <formula>INDIRECT(ADDRESS(ROW(),3))="蒼"</formula>
    </cfRule>
    <cfRule type="expression" priority="18" dxfId="2" stopIfTrue="1">
      <formula>INDIRECT(ADDRESS(ROW(),3))="紫"</formula>
    </cfRule>
  </conditionalFormatting>
  <conditionalFormatting sqref="C122:C143">
    <cfRule type="expression" priority="19" dxfId="0" stopIfTrue="1">
      <formula>IF(INDIRECT(ADDRESS(ROW(),COLUMN()))="茜",1,0)</formula>
    </cfRule>
    <cfRule type="expression" priority="20" dxfId="1" stopIfTrue="1">
      <formula>IF(INDIRECT(ADDRESS(ROW(),COLUMN()))="蒼",1,0)</formula>
    </cfRule>
    <cfRule type="expression" priority="21" dxfId="2" stopIfTrue="1">
      <formula>IF(INDIRECT(ADDRESS(ROW(),COLUMN()))="紫",1,0)</formula>
    </cfRule>
  </conditionalFormatting>
  <conditionalFormatting sqref="B122:B143">
    <cfRule type="expression" priority="22" dxfId="0" stopIfTrue="1">
      <formula>IF(INDIRECT(ADDRESS(ROW(),COLUMN()+1))="茜",1,0)</formula>
    </cfRule>
    <cfRule type="expression" priority="23" dxfId="1" stopIfTrue="1">
      <formula>IF(INDIRECT(ADDRESS(ROW(),COLUMN()+1))="蒼",1,0)</formula>
    </cfRule>
    <cfRule type="expression" priority="24" dxfId="2" stopIfTrue="1">
      <formula>IF(INDIRECT(ADDRESS(ROW(),COLUMN()+1))="紫",1,0)</formula>
    </cfRule>
  </conditionalFormatting>
  <conditionalFormatting sqref="B122:C143">
    <cfRule type="expression" priority="25" dxfId="0" stopIfTrue="1">
      <formula>INDIRECT(ADDRESS(ROW(),3))="茜"</formula>
    </cfRule>
    <cfRule type="expression" priority="26" dxfId="1" stopIfTrue="1">
      <formula>INDIRECT(ADDRESS(ROW(),3))="蒼"</formula>
    </cfRule>
    <cfRule type="expression" priority="27" dxfId="2" stopIfTrue="1">
      <formula>INDIRECT(ADDRESS(ROW(),3))="紫"</formula>
    </cfRule>
  </conditionalFormatting>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AP53"/>
  <sheetViews>
    <sheetView workbookViewId="0" topLeftCell="A1">
      <selection activeCell="W44" sqref="W44"/>
    </sheetView>
  </sheetViews>
  <sheetFormatPr defaultColWidth="13.7109375" defaultRowHeight="12"/>
  <cols>
    <col min="1" max="1" width="19.28125" style="8" customWidth="1"/>
    <col min="2" max="3" width="5.00390625" style="1" customWidth="1"/>
    <col min="4" max="9" width="4.00390625" style="1" customWidth="1"/>
    <col min="10" max="10" width="3.8515625" style="1" customWidth="1"/>
    <col min="11" max="11" width="5.00390625" style="1" customWidth="1"/>
    <col min="12" max="18" width="4.00390625" style="1" customWidth="1"/>
    <col min="19" max="19" width="5.140625" style="1" customWidth="1"/>
    <col min="20" max="26" width="4.00390625" style="1" customWidth="1"/>
    <col min="27" max="27" width="4.8515625" style="1" customWidth="1"/>
    <col min="28" max="34" width="4.00390625" style="1" customWidth="1"/>
    <col min="35" max="35" width="4.57421875" style="1" customWidth="1"/>
    <col min="36" max="42" width="4.00390625" style="1" customWidth="1"/>
    <col min="43" max="16384" width="12.8515625" style="1" customWidth="1"/>
  </cols>
  <sheetData>
    <row r="1" spans="1:42" ht="12.75">
      <c r="A1" s="9"/>
      <c r="B1" s="10" t="s">
        <v>215</v>
      </c>
      <c r="C1" s="10" t="s">
        <v>216</v>
      </c>
      <c r="D1" s="10" t="s">
        <v>51</v>
      </c>
      <c r="E1" s="10" t="s">
        <v>52</v>
      </c>
      <c r="F1" s="10" t="s">
        <v>53</v>
      </c>
      <c r="G1" s="10" t="s">
        <v>54</v>
      </c>
      <c r="H1" s="10" t="s">
        <v>55</v>
      </c>
      <c r="I1" s="10" t="s">
        <v>56</v>
      </c>
      <c r="J1" s="10" t="s">
        <v>57</v>
      </c>
      <c r="L1" s="10" t="s">
        <v>51</v>
      </c>
      <c r="M1" s="10" t="s">
        <v>52</v>
      </c>
      <c r="N1" s="10" t="s">
        <v>53</v>
      </c>
      <c r="O1" s="10" t="s">
        <v>54</v>
      </c>
      <c r="P1" s="10" t="s">
        <v>55</v>
      </c>
      <c r="Q1" s="10" t="s">
        <v>56</v>
      </c>
      <c r="R1" s="10" t="s">
        <v>57</v>
      </c>
      <c r="T1" s="10" t="s">
        <v>51</v>
      </c>
      <c r="U1" s="10" t="s">
        <v>52</v>
      </c>
      <c r="V1" s="10" t="s">
        <v>53</v>
      </c>
      <c r="W1" s="10" t="s">
        <v>54</v>
      </c>
      <c r="X1" s="10" t="s">
        <v>55</v>
      </c>
      <c r="Y1" s="10" t="s">
        <v>56</v>
      </c>
      <c r="Z1" s="10" t="s">
        <v>57</v>
      </c>
      <c r="AB1" s="10" t="s">
        <v>51</v>
      </c>
      <c r="AC1" s="10" t="s">
        <v>52</v>
      </c>
      <c r="AD1" s="10" t="s">
        <v>53</v>
      </c>
      <c r="AE1" s="10" t="s">
        <v>54</v>
      </c>
      <c r="AF1" s="10" t="s">
        <v>55</v>
      </c>
      <c r="AG1" s="10" t="s">
        <v>56</v>
      </c>
      <c r="AH1" s="10" t="s">
        <v>57</v>
      </c>
      <c r="AJ1" s="10" t="s">
        <v>51</v>
      </c>
      <c r="AK1" s="10" t="s">
        <v>52</v>
      </c>
      <c r="AL1" s="10" t="s">
        <v>53</v>
      </c>
      <c r="AM1" s="10" t="s">
        <v>54</v>
      </c>
      <c r="AN1" s="10" t="s">
        <v>55</v>
      </c>
      <c r="AO1" s="10" t="s">
        <v>56</v>
      </c>
      <c r="AP1" s="10" t="s">
        <v>57</v>
      </c>
    </row>
    <row r="2" spans="1:9" ht="12.75">
      <c r="A2" s="11" t="s">
        <v>217</v>
      </c>
      <c r="B2" s="12">
        <v>35</v>
      </c>
      <c r="C2" s="12"/>
      <c r="D2" s="1">
        <v>8</v>
      </c>
      <c r="E2" s="1">
        <v>8</v>
      </c>
      <c r="F2" s="1">
        <v>8</v>
      </c>
      <c r="G2" s="1">
        <v>8</v>
      </c>
      <c r="H2" s="1">
        <v>8</v>
      </c>
      <c r="I2" s="1">
        <v>8</v>
      </c>
    </row>
    <row r="3" spans="1:10" ht="12.75">
      <c r="A3" s="11" t="s">
        <v>218</v>
      </c>
      <c r="B3" s="12"/>
      <c r="C3" s="12">
        <v>35</v>
      </c>
      <c r="D3" s="1">
        <v>8</v>
      </c>
      <c r="E3" s="1">
        <v>8</v>
      </c>
      <c r="F3" s="1">
        <v>8</v>
      </c>
      <c r="G3" s="1">
        <v>8</v>
      </c>
      <c r="H3" s="1">
        <v>8</v>
      </c>
      <c r="J3" s="1">
        <v>8</v>
      </c>
    </row>
    <row r="4" spans="1:41" ht="12.75">
      <c r="A4" s="13" t="s">
        <v>219</v>
      </c>
      <c r="B4" s="12">
        <v>30</v>
      </c>
      <c r="C4" s="12"/>
      <c r="D4" s="1">
        <v>8</v>
      </c>
      <c r="E4" s="1">
        <v>8</v>
      </c>
      <c r="F4" s="1">
        <v>8</v>
      </c>
      <c r="G4" s="1">
        <v>8</v>
      </c>
      <c r="I4" s="1">
        <v>8</v>
      </c>
      <c r="L4" s="1">
        <v>8</v>
      </c>
      <c r="M4" s="1">
        <v>8</v>
      </c>
      <c r="N4" s="1">
        <v>8</v>
      </c>
      <c r="P4" s="1">
        <v>8</v>
      </c>
      <c r="Q4" s="1">
        <v>8</v>
      </c>
      <c r="T4" s="1">
        <v>8</v>
      </c>
      <c r="U4" s="1">
        <v>8</v>
      </c>
      <c r="W4" s="1">
        <v>8</v>
      </c>
      <c r="X4" s="1">
        <v>8</v>
      </c>
      <c r="Y4" s="1">
        <v>8</v>
      </c>
      <c r="AB4" s="1">
        <v>8</v>
      </c>
      <c r="AD4" s="1">
        <v>8</v>
      </c>
      <c r="AE4" s="1">
        <v>8</v>
      </c>
      <c r="AF4" s="1">
        <v>8</v>
      </c>
      <c r="AG4" s="1">
        <v>8</v>
      </c>
      <c r="AK4" s="1">
        <v>8</v>
      </c>
      <c r="AL4" s="1">
        <v>8</v>
      </c>
      <c r="AM4" s="1">
        <v>8</v>
      </c>
      <c r="AN4" s="1">
        <v>8</v>
      </c>
      <c r="AO4" s="1">
        <v>8</v>
      </c>
    </row>
    <row r="5" spans="1:42" ht="12.75">
      <c r="A5" s="13" t="s">
        <v>220</v>
      </c>
      <c r="B5" s="12"/>
      <c r="C5" s="12">
        <v>30</v>
      </c>
      <c r="D5" s="1">
        <v>8</v>
      </c>
      <c r="E5" s="1">
        <v>8</v>
      </c>
      <c r="F5" s="1">
        <v>8</v>
      </c>
      <c r="G5" s="1">
        <v>8</v>
      </c>
      <c r="J5" s="1">
        <v>8</v>
      </c>
      <c r="L5" s="1">
        <v>8</v>
      </c>
      <c r="M5" s="1">
        <v>8</v>
      </c>
      <c r="N5" s="1">
        <v>8</v>
      </c>
      <c r="P5" s="1">
        <v>8</v>
      </c>
      <c r="R5" s="1">
        <v>8</v>
      </c>
      <c r="T5" s="1">
        <v>8</v>
      </c>
      <c r="U5" s="1">
        <v>8</v>
      </c>
      <c r="W5" s="1">
        <v>8</v>
      </c>
      <c r="X5" s="1">
        <v>8</v>
      </c>
      <c r="Z5" s="1">
        <v>8</v>
      </c>
      <c r="AB5" s="1">
        <v>8</v>
      </c>
      <c r="AD5" s="1">
        <v>8</v>
      </c>
      <c r="AE5" s="1">
        <v>8</v>
      </c>
      <c r="AF5" s="1">
        <v>8</v>
      </c>
      <c r="AH5" s="1">
        <v>8</v>
      </c>
      <c r="AK5" s="1">
        <v>8</v>
      </c>
      <c r="AL5" s="1">
        <v>8</v>
      </c>
      <c r="AM5" s="1">
        <v>8</v>
      </c>
      <c r="AN5" s="1">
        <v>8</v>
      </c>
      <c r="AP5" s="1">
        <v>8</v>
      </c>
    </row>
    <row r="6" spans="1:41" ht="12.75">
      <c r="A6" s="13" t="s">
        <v>221</v>
      </c>
      <c r="B6" s="12">
        <v>25</v>
      </c>
      <c r="C6" s="12"/>
      <c r="D6" s="1">
        <v>10</v>
      </c>
      <c r="I6" s="1">
        <v>20</v>
      </c>
      <c r="M6" s="1">
        <v>10</v>
      </c>
      <c r="Q6" s="1">
        <v>20</v>
      </c>
      <c r="V6" s="1">
        <v>10</v>
      </c>
      <c r="Y6" s="1">
        <v>20</v>
      </c>
      <c r="AE6" s="1">
        <v>10</v>
      </c>
      <c r="AG6" s="1">
        <v>20</v>
      </c>
      <c r="AN6" s="1">
        <v>10</v>
      </c>
      <c r="AO6" s="1">
        <v>20</v>
      </c>
    </row>
    <row r="7" spans="1:42" ht="12.75">
      <c r="A7" s="13" t="s">
        <v>222</v>
      </c>
      <c r="B7" s="12"/>
      <c r="C7" s="12">
        <v>25</v>
      </c>
      <c r="D7" s="1">
        <v>10</v>
      </c>
      <c r="J7" s="1">
        <v>20</v>
      </c>
      <c r="M7" s="1">
        <v>10</v>
      </c>
      <c r="R7" s="1">
        <v>20</v>
      </c>
      <c r="V7" s="1">
        <v>10</v>
      </c>
      <c r="Z7" s="1">
        <v>20</v>
      </c>
      <c r="AE7" s="1">
        <v>10</v>
      </c>
      <c r="AH7" s="1">
        <v>20</v>
      </c>
      <c r="AN7" s="1">
        <v>10</v>
      </c>
      <c r="AP7" s="1">
        <v>20</v>
      </c>
    </row>
    <row r="8" spans="1:8" ht="12.75">
      <c r="A8" s="11" t="s">
        <v>223</v>
      </c>
      <c r="B8" s="12">
        <v>25</v>
      </c>
      <c r="C8" s="12"/>
      <c r="D8" s="1">
        <v>8</v>
      </c>
      <c r="E8" s="1">
        <v>8</v>
      </c>
      <c r="F8" s="1">
        <v>8</v>
      </c>
      <c r="G8" s="1">
        <v>8</v>
      </c>
      <c r="H8" s="1">
        <v>8</v>
      </c>
    </row>
    <row r="9" spans="1:41" ht="12.75">
      <c r="A9" s="13" t="s">
        <v>224</v>
      </c>
      <c r="B9" s="12">
        <v>20</v>
      </c>
      <c r="C9" s="12"/>
      <c r="D9" s="1">
        <v>7</v>
      </c>
      <c r="I9" s="1">
        <v>14</v>
      </c>
      <c r="M9" s="1">
        <v>7</v>
      </c>
      <c r="Q9" s="1">
        <v>14</v>
      </c>
      <c r="V9" s="1">
        <v>7</v>
      </c>
      <c r="Y9" s="1">
        <v>14</v>
      </c>
      <c r="AE9" s="1">
        <v>7</v>
      </c>
      <c r="AG9" s="1">
        <v>14</v>
      </c>
      <c r="AN9" s="1">
        <v>7</v>
      </c>
      <c r="AO9" s="1">
        <v>14</v>
      </c>
    </row>
    <row r="10" spans="1:41" ht="12.75">
      <c r="A10" s="13" t="s">
        <v>225</v>
      </c>
      <c r="C10" s="12">
        <v>20</v>
      </c>
      <c r="D10" s="1">
        <v>7</v>
      </c>
      <c r="I10" s="1">
        <v>14</v>
      </c>
      <c r="M10" s="1">
        <v>7</v>
      </c>
      <c r="Q10" s="1">
        <v>14</v>
      </c>
      <c r="V10" s="1">
        <v>7</v>
      </c>
      <c r="Y10" s="1">
        <v>14</v>
      </c>
      <c r="AE10" s="1">
        <v>7</v>
      </c>
      <c r="AG10" s="1">
        <v>14</v>
      </c>
      <c r="AN10" s="1">
        <v>7</v>
      </c>
      <c r="AO10" s="1">
        <v>14</v>
      </c>
    </row>
    <row r="11" spans="1:9" ht="12.75">
      <c r="A11" s="13" t="s">
        <v>226</v>
      </c>
      <c r="B11" s="12">
        <v>20</v>
      </c>
      <c r="C11" s="12"/>
      <c r="D11" s="1">
        <v>4</v>
      </c>
      <c r="E11" s="1">
        <v>4</v>
      </c>
      <c r="H11" s="1">
        <v>4</v>
      </c>
      <c r="I11" s="1">
        <v>4</v>
      </c>
    </row>
    <row r="12" spans="1:9" ht="12.75">
      <c r="A12" s="13" t="s">
        <v>227</v>
      </c>
      <c r="B12" s="12">
        <v>20</v>
      </c>
      <c r="C12" s="12"/>
      <c r="D12" s="1">
        <v>4</v>
      </c>
      <c r="F12" s="1">
        <v>4</v>
      </c>
      <c r="G12" s="1">
        <v>4</v>
      </c>
      <c r="I12" s="1">
        <v>4</v>
      </c>
    </row>
    <row r="13" spans="1:9" ht="12.75">
      <c r="A13" s="13" t="s">
        <v>228</v>
      </c>
      <c r="B13" s="12">
        <v>20</v>
      </c>
      <c r="C13" s="12"/>
      <c r="F13" s="1">
        <v>4</v>
      </c>
      <c r="G13" s="1">
        <v>4</v>
      </c>
      <c r="H13" s="1">
        <v>4</v>
      </c>
      <c r="I13" s="1">
        <v>4</v>
      </c>
    </row>
    <row r="14" spans="1:9" ht="12.75">
      <c r="A14" s="13" t="s">
        <v>229</v>
      </c>
      <c r="B14" s="12">
        <v>20</v>
      </c>
      <c r="C14" s="12"/>
      <c r="E14" s="1">
        <v>4</v>
      </c>
      <c r="F14" s="1">
        <v>4</v>
      </c>
      <c r="H14" s="1">
        <v>4</v>
      </c>
      <c r="I14" s="1">
        <v>4</v>
      </c>
    </row>
    <row r="15" spans="1:10" ht="12.75">
      <c r="A15" s="13" t="s">
        <v>230</v>
      </c>
      <c r="C15" s="12">
        <v>20</v>
      </c>
      <c r="D15" s="1">
        <v>4</v>
      </c>
      <c r="E15" s="1">
        <v>4</v>
      </c>
      <c r="H15" s="1">
        <v>4</v>
      </c>
      <c r="J15" s="1">
        <v>4</v>
      </c>
    </row>
    <row r="16" spans="1:10" ht="12.75">
      <c r="A16" s="13" t="s">
        <v>231</v>
      </c>
      <c r="C16" s="12">
        <v>20</v>
      </c>
      <c r="D16" s="1">
        <v>4</v>
      </c>
      <c r="F16" s="1">
        <v>4</v>
      </c>
      <c r="G16" s="1">
        <v>4</v>
      </c>
      <c r="J16" s="1">
        <v>4</v>
      </c>
    </row>
    <row r="17" spans="1:10" ht="12.75">
      <c r="A17" s="13" t="s">
        <v>232</v>
      </c>
      <c r="C17" s="12">
        <v>20</v>
      </c>
      <c r="F17" s="1">
        <v>4</v>
      </c>
      <c r="G17" s="1">
        <v>4</v>
      </c>
      <c r="H17" s="1">
        <v>4</v>
      </c>
      <c r="J17" s="1">
        <v>4</v>
      </c>
    </row>
    <row r="18" spans="1:10" ht="12.75">
      <c r="A18" s="13" t="s">
        <v>233</v>
      </c>
      <c r="C18" s="12">
        <v>20</v>
      </c>
      <c r="E18" s="1">
        <v>4</v>
      </c>
      <c r="F18" s="1">
        <v>4</v>
      </c>
      <c r="H18" s="1">
        <v>4</v>
      </c>
      <c r="J18" s="1">
        <v>4</v>
      </c>
    </row>
    <row r="19" spans="1:9" ht="12.75">
      <c r="A19" s="13" t="s">
        <v>234</v>
      </c>
      <c r="B19" s="1">
        <v>20</v>
      </c>
      <c r="C19" s="12"/>
      <c r="I19" s="1">
        <v>28</v>
      </c>
    </row>
    <row r="20" spans="1:10" ht="12.75">
      <c r="A20" s="13" t="s">
        <v>235</v>
      </c>
      <c r="C20" s="12">
        <v>20</v>
      </c>
      <c r="J20" s="1">
        <v>28</v>
      </c>
    </row>
    <row r="21" spans="1:8" ht="12.75">
      <c r="A21" s="11" t="s">
        <v>236</v>
      </c>
      <c r="B21" s="12"/>
      <c r="C21" s="12">
        <v>20</v>
      </c>
      <c r="D21" s="1">
        <v>12</v>
      </c>
      <c r="E21" s="1">
        <v>6</v>
      </c>
      <c r="G21" s="1">
        <v>6</v>
      </c>
      <c r="H21" s="1">
        <v>6</v>
      </c>
    </row>
    <row r="22" spans="1:8" ht="12.75">
      <c r="A22" s="11" t="s">
        <v>237</v>
      </c>
      <c r="B22" s="12">
        <v>20</v>
      </c>
      <c r="C22" s="12"/>
      <c r="E22" s="1">
        <v>6</v>
      </c>
      <c r="F22" s="1">
        <v>12</v>
      </c>
      <c r="G22" s="1">
        <v>6</v>
      </c>
      <c r="H22" s="1">
        <v>6</v>
      </c>
    </row>
    <row r="23" spans="1:41" ht="12.75">
      <c r="A23" s="13" t="s">
        <v>238</v>
      </c>
      <c r="B23" s="12">
        <v>15</v>
      </c>
      <c r="C23" s="12"/>
      <c r="D23" s="1">
        <v>4</v>
      </c>
      <c r="I23" s="1">
        <v>7</v>
      </c>
      <c r="M23" s="1">
        <v>4</v>
      </c>
      <c r="Q23" s="1">
        <v>7</v>
      </c>
      <c r="V23" s="1">
        <v>4</v>
      </c>
      <c r="Y23" s="1">
        <v>7</v>
      </c>
      <c r="AE23" s="1">
        <v>4</v>
      </c>
      <c r="AG23" s="1">
        <v>7</v>
      </c>
      <c r="AN23" s="1">
        <v>4</v>
      </c>
      <c r="AO23" s="1">
        <v>7</v>
      </c>
    </row>
    <row r="24" spans="1:42" ht="12.75">
      <c r="A24" s="13" t="s">
        <v>239</v>
      </c>
      <c r="B24" s="12"/>
      <c r="C24" s="12">
        <v>15</v>
      </c>
      <c r="D24" s="1">
        <v>4</v>
      </c>
      <c r="J24" s="1">
        <v>7</v>
      </c>
      <c r="M24" s="1">
        <v>4</v>
      </c>
      <c r="R24" s="1">
        <v>7</v>
      </c>
      <c r="V24" s="1">
        <v>4</v>
      </c>
      <c r="Z24" s="1">
        <v>7</v>
      </c>
      <c r="AE24" s="1">
        <v>4</v>
      </c>
      <c r="AH24" s="1">
        <v>7</v>
      </c>
      <c r="AN24" s="1">
        <v>4</v>
      </c>
      <c r="AP24" s="1">
        <v>7</v>
      </c>
    </row>
    <row r="25" spans="1:9" ht="12.75">
      <c r="A25" s="14" t="s">
        <v>240</v>
      </c>
      <c r="B25" s="12">
        <v>15</v>
      </c>
      <c r="C25" s="12"/>
      <c r="I25" s="1">
        <v>20</v>
      </c>
    </row>
    <row r="26" spans="1:10" ht="12.75">
      <c r="A26" s="14" t="s">
        <v>241</v>
      </c>
      <c r="B26" s="12"/>
      <c r="C26" s="12">
        <v>15</v>
      </c>
      <c r="J26" s="1">
        <v>20</v>
      </c>
    </row>
    <row r="27" spans="1:7" ht="12.75">
      <c r="A27" s="11" t="s">
        <v>242</v>
      </c>
      <c r="B27" s="12"/>
      <c r="C27" s="12">
        <v>10</v>
      </c>
      <c r="D27" s="1">
        <v>4</v>
      </c>
      <c r="F27" s="1">
        <v>3</v>
      </c>
      <c r="G27" s="1">
        <v>3</v>
      </c>
    </row>
    <row r="28" spans="1:8" ht="12.75">
      <c r="A28" s="11" t="s">
        <v>243</v>
      </c>
      <c r="B28" s="12">
        <v>10</v>
      </c>
      <c r="C28" s="15"/>
      <c r="D28" s="1">
        <v>3</v>
      </c>
      <c r="E28" s="1">
        <v>3</v>
      </c>
      <c r="H28" s="1">
        <v>4</v>
      </c>
    </row>
    <row r="29" spans="1:8" ht="12.75">
      <c r="A29" s="11" t="s">
        <v>244</v>
      </c>
      <c r="B29" s="12"/>
      <c r="C29" s="12">
        <v>10</v>
      </c>
      <c r="F29" s="1">
        <v>4</v>
      </c>
      <c r="G29" s="1">
        <v>3</v>
      </c>
      <c r="H29" s="1">
        <v>3</v>
      </c>
    </row>
    <row r="30" spans="1:8" ht="12.75">
      <c r="A30" s="11" t="s">
        <v>245</v>
      </c>
      <c r="B30" s="12">
        <v>10</v>
      </c>
      <c r="C30" s="12"/>
      <c r="E30" s="1">
        <v>4</v>
      </c>
      <c r="F30" s="1">
        <v>3</v>
      </c>
      <c r="H30" s="1">
        <v>3</v>
      </c>
    </row>
    <row r="31" spans="1:4" ht="12.75">
      <c r="A31" s="1" t="s">
        <v>246</v>
      </c>
      <c r="B31" s="1">
        <v>5</v>
      </c>
      <c r="D31" s="1">
        <v>5</v>
      </c>
    </row>
    <row r="32" spans="1:4" ht="12.75">
      <c r="A32" s="1" t="s">
        <v>247</v>
      </c>
      <c r="B32" s="1">
        <v>10</v>
      </c>
      <c r="D32" s="1">
        <v>10</v>
      </c>
    </row>
    <row r="33" spans="1:4" ht="12.75">
      <c r="A33" s="1" t="s">
        <v>248</v>
      </c>
      <c r="B33" s="1">
        <v>15</v>
      </c>
      <c r="D33" s="1">
        <v>20</v>
      </c>
    </row>
    <row r="34" spans="1:5" ht="12.75">
      <c r="A34" s="1" t="s">
        <v>249</v>
      </c>
      <c r="C34" s="1">
        <v>5</v>
      </c>
      <c r="E34" s="1">
        <v>5</v>
      </c>
    </row>
    <row r="35" spans="1:5" ht="12.75">
      <c r="A35" s="1" t="s">
        <v>250</v>
      </c>
      <c r="C35" s="1">
        <v>10</v>
      </c>
      <c r="E35" s="1">
        <v>10</v>
      </c>
    </row>
    <row r="36" spans="1:5" ht="12.75">
      <c r="A36" s="1" t="s">
        <v>251</v>
      </c>
      <c r="C36" s="1">
        <v>15</v>
      </c>
      <c r="E36" s="1">
        <v>20</v>
      </c>
    </row>
    <row r="37" spans="1:6" ht="12.75">
      <c r="A37" s="8" t="s">
        <v>252</v>
      </c>
      <c r="F37" s="1">
        <v>5</v>
      </c>
    </row>
    <row r="38" spans="1:6" ht="12.75">
      <c r="A38" s="8" t="s">
        <v>253</v>
      </c>
      <c r="F38" s="1">
        <v>10</v>
      </c>
    </row>
    <row r="39" spans="1:6" ht="12.75">
      <c r="A39" s="8" t="s">
        <v>254</v>
      </c>
      <c r="F39" s="1">
        <v>20</v>
      </c>
    </row>
    <row r="40" spans="1:7" ht="12.75">
      <c r="A40" s="13" t="s">
        <v>255</v>
      </c>
      <c r="G40" s="1">
        <v>5</v>
      </c>
    </row>
    <row r="41" spans="1:7" ht="12.75">
      <c r="A41" s="13" t="s">
        <v>256</v>
      </c>
      <c r="G41" s="1">
        <v>10</v>
      </c>
    </row>
    <row r="42" spans="1:7" ht="12.75">
      <c r="A42" s="8" t="s">
        <v>257</v>
      </c>
      <c r="G42" s="1">
        <v>20</v>
      </c>
    </row>
    <row r="43" spans="1:8" ht="12.75">
      <c r="A43" s="8" t="s">
        <v>258</v>
      </c>
      <c r="B43" s="1">
        <v>5</v>
      </c>
      <c r="H43" s="1">
        <v>5</v>
      </c>
    </row>
    <row r="44" spans="1:8" ht="12.75">
      <c r="A44" s="8" t="s">
        <v>259</v>
      </c>
      <c r="B44" s="1">
        <v>10</v>
      </c>
      <c r="H44" s="1">
        <v>10</v>
      </c>
    </row>
    <row r="45" spans="1:8" ht="12.75">
      <c r="A45" s="8" t="s">
        <v>260</v>
      </c>
      <c r="B45" s="1">
        <v>15</v>
      </c>
      <c r="H45" s="1">
        <v>20</v>
      </c>
    </row>
    <row r="46" spans="1:5" ht="12.75">
      <c r="A46" s="13" t="s">
        <v>261</v>
      </c>
      <c r="B46" s="1">
        <v>10</v>
      </c>
      <c r="D46" s="1">
        <v>7</v>
      </c>
      <c r="E46" s="1">
        <v>3</v>
      </c>
    </row>
    <row r="47" spans="1:6" ht="12.75">
      <c r="A47" s="13" t="s">
        <v>261</v>
      </c>
      <c r="C47" s="1">
        <v>10</v>
      </c>
      <c r="D47" s="1">
        <v>7</v>
      </c>
      <c r="F47" s="1">
        <v>3</v>
      </c>
    </row>
    <row r="48" spans="1:7" ht="12.75">
      <c r="A48" s="13" t="s">
        <v>261</v>
      </c>
      <c r="B48" s="1">
        <v>10</v>
      </c>
      <c r="D48" s="1">
        <v>7</v>
      </c>
      <c r="G48" s="1">
        <v>3</v>
      </c>
    </row>
    <row r="49" spans="1:8" ht="12.75">
      <c r="A49" s="13" t="s">
        <v>261</v>
      </c>
      <c r="D49" s="1">
        <v>7</v>
      </c>
      <c r="H49" s="1">
        <v>3</v>
      </c>
    </row>
    <row r="50" spans="1:5" ht="12.75">
      <c r="A50" s="13" t="s">
        <v>262</v>
      </c>
      <c r="D50" s="1">
        <v>14</v>
      </c>
      <c r="E50" s="1">
        <v>6</v>
      </c>
    </row>
    <row r="51" spans="1:6" ht="12.75">
      <c r="A51" s="13" t="s">
        <v>262</v>
      </c>
      <c r="D51" s="1">
        <v>14</v>
      </c>
      <c r="F51" s="1">
        <v>6</v>
      </c>
    </row>
    <row r="52" spans="1:7" ht="12.75">
      <c r="A52" s="13" t="s">
        <v>262</v>
      </c>
      <c r="D52" s="1">
        <v>14</v>
      </c>
      <c r="G52" s="1">
        <v>6</v>
      </c>
    </row>
    <row r="53" spans="1:8" ht="12.75">
      <c r="A53" s="13" t="s">
        <v>262</v>
      </c>
      <c r="D53" s="1">
        <v>14</v>
      </c>
      <c r="H53" s="1">
        <v>6</v>
      </c>
    </row>
  </sheetData>
  <sheetProtection sheet="1"/>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U49"/>
  <sheetViews>
    <sheetView workbookViewId="0" topLeftCell="A1">
      <selection activeCell="C18" sqref="C18"/>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64</v>
      </c>
      <c r="B2" s="1">
        <f>MATCH(A2,'妖怪リスト'!B$2:B$300,0)</f>
        <v>1</v>
      </c>
      <c r="C2" s="1">
        <f>INDEX('妖怪リスト'!D$2:D$300,$B2,1)</f>
        <v>0</v>
      </c>
      <c r="D2" s="1">
        <f>INDEX('妖怪リスト'!E$2:E$300,$B2,1)</f>
        <v>0</v>
      </c>
      <c r="E2" s="1">
        <f>INDEX('妖怪リスト'!F$2:F$300,$B2,1)</f>
        <v>0</v>
      </c>
      <c r="F2" s="1">
        <f>INDEX('妖怪リスト'!G$2:G$300,$B2,1)</f>
        <v>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64</v>
      </c>
      <c r="B3" s="1">
        <f>MATCH(A3,'妖怪リスト'!B$2:B$300,0)</f>
        <v>1</v>
      </c>
      <c r="C3" s="1">
        <f>INDEX('妖怪リスト'!D$2:D$300,$B3,1)</f>
        <v>0</v>
      </c>
      <c r="D3" s="1">
        <f>INDEX('妖怪リスト'!E$2:E$300,$B3,1)</f>
        <v>0</v>
      </c>
      <c r="E3" s="1">
        <f>INDEX('妖怪リスト'!F$2:F$300,$B3,1)</f>
        <v>0</v>
      </c>
      <c r="F3" s="1">
        <f>INDEX('妖怪リスト'!G$2:G$300,$B3,1)</f>
        <v>0</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64</v>
      </c>
      <c r="B4" s="1">
        <f>MATCH(A4,'妖怪リスト'!B$2:B$300,0)</f>
        <v>1</v>
      </c>
      <c r="C4" s="1">
        <f>INDEX('妖怪リスト'!D$2:D$300,$B4,1)</f>
        <v>0</v>
      </c>
      <c r="D4" s="1">
        <f>INDEX('妖怪リスト'!E$2:E$300,$B4,1)</f>
        <v>0</v>
      </c>
      <c r="E4" s="1">
        <f>INDEX('妖怪リスト'!F$2:F$300,$B4,1)</f>
        <v>0</v>
      </c>
      <c r="F4" s="1">
        <f>INDEX('妖怪リスト'!G$2:G$300,$B4,1)</f>
        <v>0</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64</v>
      </c>
      <c r="B5" s="1">
        <f>MATCH(A5,'妖怪リスト'!B$2:B$300,0)</f>
        <v>1</v>
      </c>
      <c r="C5" s="1">
        <f>INDEX('妖怪リスト'!D$2:D$300,$B5,1)</f>
        <v>0</v>
      </c>
      <c r="D5" s="1">
        <f>INDEX('妖怪リスト'!E$2:E$300,$B5,1)</f>
        <v>0</v>
      </c>
      <c r="E5" s="1">
        <f>INDEX('妖怪リスト'!F$2:F$300,$B5,1)</f>
        <v>0</v>
      </c>
      <c r="F5" s="1">
        <f>INDEX('妖怪リスト'!G$2:G$300,$B5,1)</f>
        <v>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64</v>
      </c>
      <c r="B6" s="1">
        <f>MATCH(A6,'妖怪リスト'!B$2:B$300,0)</f>
        <v>1</v>
      </c>
      <c r="C6" s="1">
        <f>INDEX('妖怪リスト'!D$2:D$300,$B6,1)</f>
        <v>0</v>
      </c>
      <c r="D6" s="1">
        <f>INDEX('妖怪リスト'!E$2:E$300,$B6,1)</f>
        <v>0</v>
      </c>
      <c r="E6" s="1">
        <f>INDEX('妖怪リスト'!F$2:F$300,$B6,1)</f>
        <v>0</v>
      </c>
      <c r="F6" s="1">
        <f>INDEX('妖怪リスト'!G$2:G$300,$B6,1)</f>
        <v>0</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64</v>
      </c>
      <c r="B7" s="1">
        <f>MATCH(A7,'妖怪リスト'!B$2:B$300,0)</f>
        <v>1</v>
      </c>
      <c r="C7" s="1">
        <f>INDEX('妖怪リスト'!D$2:D$300,$B7,1)</f>
        <v>0</v>
      </c>
      <c r="D7" s="1">
        <f>INDEX('妖怪リスト'!E$2:E$300,$B7,1)</f>
        <v>0</v>
      </c>
      <c r="E7" s="1">
        <f>INDEX('妖怪リスト'!F$2:F$300,$B7,1)</f>
        <v>0</v>
      </c>
      <c r="F7" s="1">
        <f>INDEX('妖怪リスト'!G$2:G$300,$B7,1)</f>
        <v>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64</v>
      </c>
      <c r="B8" s="1">
        <f>MATCH(A8,'妖怪リスト'!B$2:B$300,0)</f>
        <v>1</v>
      </c>
      <c r="C8" s="1">
        <f>INDEX('妖怪リスト'!D$2:D$300,$B8,1)</f>
        <v>0</v>
      </c>
      <c r="D8" s="1">
        <f>INDEX('妖怪リスト'!E$2:E$300,$B8,1)</f>
        <v>0</v>
      </c>
      <c r="E8" s="1">
        <f>INDEX('妖怪リスト'!F$2:F$300,$B8,1)</f>
        <v>0</v>
      </c>
      <c r="F8" s="1">
        <f>INDEX('妖怪リスト'!G$2:G$300,$B8,1)</f>
        <v>0</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64</v>
      </c>
      <c r="B9" s="1">
        <f>MATCH(A9,'妖怪リスト'!B$2:B$300,0)</f>
        <v>1</v>
      </c>
      <c r="C9" s="1">
        <f>INDEX('妖怪リスト'!D$2:D$300,$B9,1)</f>
        <v>0</v>
      </c>
      <c r="D9" s="1">
        <f>INDEX('妖怪リスト'!E$2:E$300,$B9,1)</f>
        <v>0</v>
      </c>
      <c r="E9" s="1">
        <f>INDEX('妖怪リスト'!F$2:F$300,$B9,1)</f>
        <v>0</v>
      </c>
      <c r="F9" s="1">
        <f>INDEX('妖怪リスト'!G$2:G$300,$B9,1)</f>
        <v>0</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64</v>
      </c>
      <c r="B10" s="1">
        <f>MATCH(A10,'妖怪リスト'!B$2:B$300,0)</f>
        <v>1</v>
      </c>
      <c r="C10" s="1">
        <f>INDEX('妖怪リスト'!D$2:D$300,$B10,1)</f>
        <v>0</v>
      </c>
      <c r="D10" s="1">
        <f>INDEX('妖怪リスト'!E$2:E$300,$B10,1)</f>
        <v>0</v>
      </c>
      <c r="E10" s="1">
        <f>INDEX('妖怪リスト'!F$2:F$300,$B10,1)</f>
        <v>0</v>
      </c>
      <c r="F10" s="1">
        <f>INDEX('妖怪リスト'!G$2:G$300,$B10,1)</f>
        <v>0</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64</v>
      </c>
      <c r="B11" s="1">
        <f>MATCH(A11,'妖怪リスト'!B$2:B$300,0)</f>
        <v>1</v>
      </c>
      <c r="C11" s="1">
        <f>INDEX('妖怪リスト'!D$2:D$300,$B11,1)</f>
        <v>0</v>
      </c>
      <c r="D11" s="1">
        <f>INDEX('妖怪リスト'!E$2:E$300,$B11,1)</f>
        <v>0</v>
      </c>
      <c r="E11" s="1">
        <f>INDEX('妖怪リスト'!F$2:F$300,$B11,1)</f>
        <v>0</v>
      </c>
      <c r="F11" s="1">
        <f>INDEX('妖怪リスト'!G$2:G$300,$B11,1)</f>
        <v>0</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0</v>
      </c>
      <c r="D12" s="17">
        <f>SUM(D2:D11)+INT((D2*$N2+D3*$N3+D4*$N4+D5*$N5+D6*$N6+D7*$N7+D8*$N8+D9*$N9+D10*$N10+D11*$N11)*0.5)</f>
        <v>0</v>
      </c>
      <c r="E12" s="17">
        <f>SUM(E2:E11)+INT((E2*$N2+E3*$N3+E4*$N4+E5*$N5+E6*$N6+E7*$N7+E8*$N8+E9*$N9+E10*$N10+E11*$N11)*0.5)</f>
        <v>0</v>
      </c>
      <c r="F12" s="17">
        <f>SUM(F2:F11)+INT((F2*$O2+F3*$O3+F4*$O4+F5*$O5+F6*$O6+F7*$O7+F8*$O8+F9*$O9+F10*$O10+F11*$O11)*0.5)</f>
        <v>0</v>
      </c>
      <c r="G12" s="17">
        <f>SUM(G2:G11)</f>
        <v>0</v>
      </c>
      <c r="H12" s="17">
        <f>SUM(H2:H11)</f>
        <v>0</v>
      </c>
      <c r="I12" s="17">
        <f>SUM(I2:I11)</f>
        <v>0</v>
      </c>
      <c r="J12" s="17">
        <f>SUM(J2:J11)</f>
        <v>0</v>
      </c>
      <c r="K12" s="17">
        <f>SUM(K2:K11)</f>
        <v>0</v>
      </c>
      <c r="L12" s="17">
        <f>SUM(L2:L11)</f>
        <v>0</v>
      </c>
      <c r="M12" s="17">
        <f>SUM(M2:M11)</f>
        <v>0</v>
      </c>
    </row>
    <row r="14" spans="1:15" ht="12.75">
      <c r="A14" s="1" t="s">
        <v>267</v>
      </c>
      <c r="N14" s="1" t="s">
        <v>215</v>
      </c>
      <c r="O14" s="1" t="s">
        <v>216</v>
      </c>
    </row>
    <row r="15" spans="1:15" ht="12.75">
      <c r="A15" s="18"/>
      <c r="C15" s="19"/>
      <c r="D15" s="19"/>
      <c r="E15" s="19"/>
      <c r="F15" s="19"/>
      <c r="G15" s="19"/>
      <c r="H15" s="19"/>
      <c r="I15" s="19"/>
      <c r="J15" s="19"/>
      <c r="K15" s="19"/>
      <c r="L15" s="19"/>
      <c r="M15" s="19"/>
      <c r="N15" s="20"/>
      <c r="O15" s="20"/>
    </row>
    <row r="16" spans="1:15" ht="12.75">
      <c r="A16" s="21"/>
      <c r="C16" s="19"/>
      <c r="D16" s="19"/>
      <c r="E16" s="19"/>
      <c r="F16" s="19"/>
      <c r="G16" s="19"/>
      <c r="H16" s="19"/>
      <c r="I16" s="19"/>
      <c r="J16" s="19"/>
      <c r="K16" s="19"/>
      <c r="L16" s="19"/>
      <c r="M16" s="19"/>
      <c r="N16" s="20"/>
      <c r="O16" s="20"/>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0</v>
      </c>
      <c r="H20" s="1">
        <f>H12</f>
        <v>0</v>
      </c>
      <c r="I20" s="1">
        <f>I12</f>
        <v>0</v>
      </c>
      <c r="J20" s="1">
        <f>J12</f>
        <v>0</v>
      </c>
      <c r="K20" s="1">
        <f>K12</f>
        <v>0</v>
      </c>
      <c r="L20" s="1">
        <f>L12</f>
        <v>0</v>
      </c>
      <c r="M20" s="1">
        <f>M12</f>
        <v>0</v>
      </c>
      <c r="N20"/>
      <c r="O20"/>
    </row>
    <row r="21" spans="1:17" ht="12.75">
      <c r="A21" s="23" t="s">
        <v>269</v>
      </c>
      <c r="B21" s="23"/>
      <c r="C21" s="23"/>
      <c r="D21" s="23"/>
      <c r="E21" s="23"/>
      <c r="F21" s="23"/>
      <c r="G21" s="1">
        <f>G20-$Q21*'連携'!D2-$R21*'連携'!L2-$S21*'連携'!T2-$T21*'連携'!AB2-$U21*'連携'!AJ2</f>
        <v>0</v>
      </c>
      <c r="H21" s="1">
        <f>H20-$Q21*'連携'!E2-$R21*'連携'!M2-$S21*'連携'!U2-$T21*'連携'!AC2-$U21*'連携'!AK2</f>
        <v>0</v>
      </c>
      <c r="I21" s="1">
        <f>I20-$Q21*'連携'!F2-$R21*'連携'!N2-$S21*'連携'!V2-$T21*'連携'!AD2-$U21*'連携'!AL2</f>
        <v>0</v>
      </c>
      <c r="J21" s="1">
        <f>J20-$Q21*'連携'!G2-$R21*'連携'!O2-$S21*'連携'!W2-$T21*'連携'!AE2-$U21*'連携'!AM2</f>
        <v>0</v>
      </c>
      <c r="K21" s="1">
        <f>K20-$Q21*'連携'!H2-$R21*'連携'!P2-$S21*'連携'!X2-$T21*'連携'!AF2-$U21*'連携'!AN2</f>
        <v>0</v>
      </c>
      <c r="L21" s="1">
        <f>L20-$Q21*'連携'!I2-$R21*'連携'!Q2-$S21*'連携'!Y2-$T21*'連携'!AG2-$U21*'連携'!AO2</f>
        <v>0</v>
      </c>
      <c r="M21" s="1">
        <f>M20-$Q21*'連携'!J2-$R21*'連携'!R2-$S21*'連携'!Z2-$T21*'連携'!AH2-$U21*'連携'!AP2</f>
        <v>0</v>
      </c>
      <c r="N21" s="1">
        <f>IF(AND(SUM($Q21:$U21)=1,'連携'!B2&gt;0),'連携'!B2,"")</f>
      </c>
      <c r="O21" s="1">
        <f>IF(AND(SUM($Q21:$U21)=1,'連携'!C2&gt;0),'連携'!C2,"")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0</v>
      </c>
      <c r="H22" s="1">
        <f>H21-$Q22*'連携'!E3-$R22*'連携'!M3-$S22*'連携'!U3-$T22*'連携'!AC3-$U22*'連携'!AK3</f>
        <v>0</v>
      </c>
      <c r="I22" s="1">
        <f>I21-$Q22*'連携'!F3-$R22*'連携'!N3-$S22*'連携'!V3-$T22*'連携'!AD3-$U22*'連携'!AL3</f>
        <v>0</v>
      </c>
      <c r="J22" s="1">
        <f>J21-$Q22*'連携'!G3-$R22*'連携'!O3-$S22*'連携'!W3-$T22*'連携'!AE3-$U22*'連携'!AM3</f>
        <v>0</v>
      </c>
      <c r="K22" s="1">
        <f>K21-$Q22*'連携'!H3-$R22*'連携'!P3-$S22*'連携'!X3-$T22*'連携'!AF3-$U22*'連携'!AN3</f>
        <v>0</v>
      </c>
      <c r="L22" s="1">
        <f>L21-$Q22*'連携'!I3-$R22*'連携'!Q3-$S22*'連携'!Y3-$T22*'連携'!AG3-$U22*'連携'!AO3</f>
        <v>0</v>
      </c>
      <c r="M22" s="1">
        <f>M21-$Q22*'連携'!J3-$R22*'連携'!R3-$S22*'連携'!Z3-$T22*'連携'!AH3-$U22*'連携'!AP3</f>
        <v>0</v>
      </c>
      <c r="N22" s="1">
        <f>IF(AND(SUM($Q22:$U22)=1,'連携'!B3&gt;0),'連携'!B3,"")</f>
      </c>
      <c r="O22" s="1">
        <f>IF(AND(SUM($Q22:$U22)=1,'連携'!C3&gt;0),'連携'!C3,"")</f>
      </c>
      <c r="P22" s="1" t="str">
        <f>'連携'!A3</f>
        <v>深き絶闇の無秩序</v>
      </c>
      <c r="Q22" s="1">
        <f>IF(AND($G21&gt;='連携'!D3,$H21&gt;='連携'!E3,$I21&gt;='連携'!F3,$J21&gt;='連携'!G3,$K21&gt;='連携'!H3,$L21&gt;='連携'!I3,$M21&gt;='連携'!J3),1,0)</f>
        <v>0</v>
      </c>
    </row>
    <row r="23" spans="1:21" ht="12.75">
      <c r="A23" s="23" t="s">
        <v>271</v>
      </c>
      <c r="B23" s="23"/>
      <c r="C23" s="23"/>
      <c r="D23" s="23"/>
      <c r="E23" s="23"/>
      <c r="F23" s="23"/>
      <c r="G23" s="1">
        <f>G22-$Q23*'連携'!D4-$R23*'連携'!L4-$S23*'連携'!T4-$T23*'連携'!AB4-$U23*'連携'!AJ4</f>
        <v>0</v>
      </c>
      <c r="H23" s="1">
        <f>H22-$Q23*'連携'!E4-$R23*'連携'!M4-$S23*'連携'!U4-$T23*'連携'!AC4-$U23*'連携'!AK4</f>
        <v>0</v>
      </c>
      <c r="I23" s="1">
        <f>I22-$Q23*'連携'!F4-$R23*'連携'!N4-$S23*'連携'!V4-$T23*'連携'!AD4-$U23*'連携'!AL4</f>
        <v>0</v>
      </c>
      <c r="J23" s="1">
        <f>J22-$Q23*'連携'!G4-$R23*'連携'!O4-$S23*'連携'!W4-$T23*'連携'!AE4-$U23*'連携'!AM4</f>
        <v>0</v>
      </c>
      <c r="K23" s="1">
        <f>K22-$Q23*'連携'!H4-$R23*'連携'!P4-$S23*'連携'!X4-$T23*'連携'!AF4-$U23*'連携'!AN4</f>
        <v>0</v>
      </c>
      <c r="L23" s="1">
        <f>L22-$Q23*'連携'!I4-$R23*'連携'!Q4-$S23*'連携'!Y4-$T23*'連携'!AG4-$U23*'連携'!AO4</f>
        <v>0</v>
      </c>
      <c r="M23" s="1">
        <f>M22-$Q23*'連携'!J4-$R23*'連携'!R4-$S23*'連携'!Z4-$T23*'連携'!AH4-$U23*'連携'!AP4</f>
        <v>0</v>
      </c>
      <c r="N23" s="1">
        <f>IF(AND(SUM($Q23:$U23)=1,'連携'!B4&gt;0),'連携'!B4,"")</f>
      </c>
      <c r="O23" s="1">
        <f>IF(AND(SUM($Q23:$U23)=1,'連携'!C4&gt;0),'連携'!C4,"")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0</v>
      </c>
      <c r="H24" s="1">
        <f>H23-$Q24*'連携'!E5-$R24*'連携'!M5-$S24*'連携'!U5-$T24*'連携'!AC5-$U24*'連携'!AK5</f>
        <v>0</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0</v>
      </c>
      <c r="N24" s="1">
        <f>IF(AND(SUM($Q24:$U24)=1,'連携'!B5&gt;0),'連携'!B5,"")</f>
      </c>
      <c r="O24" s="1">
        <f>IF(AND(SUM($Q24:$U24)=1,'連携'!C5&gt;0),'連携'!C5,"")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0</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0</v>
      </c>
      <c r="N25" s="1">
        <f>IF(AND(SUM($Q25:$U25)=1,'連携'!B6&gt;0),'連携'!B6,"")</f>
      </c>
      <c r="O25" s="1">
        <f>IF(AND(SUM($Q25:$U25)=1,'連携'!C6&gt;0),'連携'!C6,"")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0</v>
      </c>
      <c r="H26" s="1">
        <f>H25-$Q26*'連携'!E7-$R26*'連携'!M7-$S26*'連携'!U7-$T26*'連携'!AC7-$U26*'連携'!AK7</f>
        <v>0</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0</v>
      </c>
      <c r="N26" s="1">
        <f>IF(AND(SUM($Q26:$U26)=1,'連携'!B7&gt;0),'連携'!B7,"")</f>
      </c>
      <c r="O26" s="1">
        <f>IF(AND(SUM($Q26:$U26)=1,'連携'!C7&gt;0),'連携'!C7,"")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0</v>
      </c>
      <c r="H27" s="1">
        <f>H26-$Q27*'連携'!E8-$R27*'連携'!M8-$S27*'連携'!U8-$T27*'連携'!AC8-$U27*'連携'!AK8</f>
        <v>0</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0</v>
      </c>
      <c r="N27" s="1">
        <f>IF(AND(SUM($Q27:$U27)=1,'連携'!B8&gt;0),'連携'!B8,"")</f>
      </c>
      <c r="O27" s="1">
        <f>IF(AND(SUM($Q27:$U27)=1,'連携'!C8&gt;0),'連携'!C8,"")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0</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0</v>
      </c>
      <c r="N28" s="1">
        <f>IF(AND(SUM($Q28:$U28)=1,'連携'!B9&gt;0),'連携'!B9,"")</f>
      </c>
      <c r="O28" s="1">
        <f>IF(AND(SUM($Q28:$U28)=1,'連携'!C9&gt;0),'連携'!C9,"")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0</v>
      </c>
      <c r="H29" s="1">
        <f>H28-$Q29*'連携'!E10-$R29*'連携'!M10-$S29*'連携'!U10-$T29*'連携'!AC10-$U29*'連携'!AK10</f>
        <v>0</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0</v>
      </c>
      <c r="N29" s="1">
        <f>IF(AND(SUM($Q29:$U29)=1,'連携'!B10&gt;0),'連携'!B10,"")</f>
      </c>
      <c r="O29" s="1">
        <f>IF(AND(SUM($Q29:$U29)=1,'連携'!C10&gt;0),'連携'!C10,"")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0</v>
      </c>
      <c r="H30" s="1">
        <f>H29-$Q30*'連携'!E11-$R30*'連携'!M11-$S30*'連携'!U11-$T30*'連携'!AC11-$U30*'連携'!AK11</f>
        <v>0</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0</v>
      </c>
      <c r="N30" s="1">
        <f>IF(AND(SUM($Q30:$U30)=1,'連携'!B11&gt;0),'連携'!B11,"")</f>
      </c>
      <c r="O30" s="1">
        <f>IF(AND(SUM($Q30:$U30)=1,'連携'!C11&gt;0),'連携'!C11,"")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0</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0</v>
      </c>
      <c r="N31" s="1">
        <f>IF(AND(SUM($Q31:$U31)=1,'連携'!B12&gt;0),'連携'!B12,"")</f>
      </c>
      <c r="O31" s="1">
        <f>IF(AND(SUM($Q31:$U31)=1,'連携'!C12&gt;0),'連携'!C12,"")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0</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0</v>
      </c>
      <c r="N32" s="1">
        <f>IF(AND(SUM($Q32:$U32)=1,'連携'!B13&gt;0),'連携'!B13,"")</f>
      </c>
      <c r="O32" s="1">
        <f>IF(AND(SUM($Q32:$U32)=1,'連携'!C13&gt;0),'連携'!C13,"")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0</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0</v>
      </c>
      <c r="N33" s="1">
        <f>IF(AND(SUM($Q33:$U33)=1,'連携'!B14&gt;0),'連携'!B14,"")</f>
      </c>
      <c r="O33" s="1">
        <f>IF(AND(SUM($Q33:$U33)=1,'連携'!C14&gt;0),'連携'!C14,"")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0</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0</v>
      </c>
      <c r="N34" s="1">
        <f>IF(AND(SUM($Q34:$U34)=1,'連携'!B15&gt;0),'連携'!B15,"")</f>
      </c>
      <c r="O34" s="1">
        <f>IF(AND(SUM($Q34:$U34)=1,'連携'!C15&gt;0),'連携'!C15,"")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0</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0</v>
      </c>
      <c r="N35" s="1">
        <f>IF(AND(SUM($Q35:$U35)=1,'連携'!B16&gt;0),'連携'!B16,"")</f>
      </c>
      <c r="O35" s="1">
        <f>IF(AND(SUM($Q35:$U35)=1,'連携'!C16&gt;0),'連携'!C16,"")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0</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0</v>
      </c>
      <c r="N36" s="1">
        <f>IF(AND(SUM($Q36:$U36)=1,'連携'!B17&gt;0),'連携'!B17,"")</f>
      </c>
      <c r="O36" s="1">
        <f>IF(AND(SUM($Q36:$U36)=1,'連携'!C17&gt;0),'連携'!C17,"")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0</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0</v>
      </c>
      <c r="N37" s="1">
        <f>IF(AND(SUM($Q37:$U37)=1,'連携'!B18&gt;0),'連携'!B18,"")</f>
      </c>
      <c r="O37" s="1">
        <f>IF(AND(SUM($Q37:$U37)=1,'連携'!C18&gt;0),'連携'!C18,"")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0</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0</v>
      </c>
      <c r="N38" s="1">
        <f>IF(AND(SUM($Q38:$U38)=1,'連携'!B19&gt;0),'連携'!B19,"")</f>
      </c>
      <c r="O38" s="1">
        <f>IF(AND(SUM($Q38:$U38)=1,'連携'!C19&gt;0),'連携'!C19,"")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0</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0</v>
      </c>
      <c r="N39" s="1">
        <f>IF(AND(SUM($Q39:$U39)=1,'連携'!B20&gt;0),'連携'!B20,"")</f>
      </c>
      <c r="O39" s="1">
        <f>IF(AND(SUM($Q39:$U39)=1,'連携'!C20&gt;0),'連携'!C20,"")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0</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0</v>
      </c>
      <c r="N40" s="1">
        <f>IF(AND(SUM($Q40:$U40)=1,'連携'!B21&gt;0),'連携'!B21,"")</f>
      </c>
      <c r="O40" s="1">
        <f>IF(AND(SUM($Q40:$U40)=1,'連携'!C21&gt;0),'連携'!C21,"")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0</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0</v>
      </c>
      <c r="N41" s="1">
        <f>IF(AND(SUM($Q41:$U41)=1,'連携'!B22&gt;0),'連携'!B22,"")</f>
      </c>
      <c r="O41" s="1">
        <f>IF(AND(SUM($Q41:$U41)=1,'連携'!C22&gt;0),'連携'!C22,"")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0</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0</v>
      </c>
      <c r="N42" s="1">
        <f>IF(AND(SUM($Q42:$U42)=1,'連携'!B23&gt;0),'連携'!B23,"")</f>
      </c>
      <c r="O42" s="1">
        <f>IF(AND(SUM($Q42:$U42)=1,'連携'!C23&gt;0),'連携'!C23,"")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0</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0</v>
      </c>
      <c r="N43" s="1">
        <f>IF(AND(SUM($Q43:$U43)=1,'連携'!B24&gt;0),'連携'!B24,"")</f>
      </c>
      <c r="O43" s="1">
        <f>IF(AND(SUM($Q43:$U43)=1,'連携'!C24&gt;0),'連携'!C24,"")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0</v>
      </c>
      <c r="H44" s="1">
        <f>H43-$Q44*'連携'!E25-$R44*'連携'!M25-$S44*'連携'!U25-$T44*'連携'!AC25-$U44*'連携'!AK25</f>
        <v>0</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0</v>
      </c>
      <c r="N44" s="1">
        <f>IF(AND(SUM($Q44:$U44)=1,'連携'!B25&gt;0),'連携'!B25,"")</f>
      </c>
      <c r="O44" s="1">
        <f>IF(AND(SUM($Q44:$U44)=1,'連携'!C25&gt;0),'連携'!C25,"")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0</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0</v>
      </c>
      <c r="N45" s="1">
        <f>IF(AND(SUM($Q45:$U45)=1,'連携'!B26&gt;0),'連携'!B26,"")</f>
      </c>
      <c r="O45" s="1">
        <f>IF(AND(SUM($Q45:$U45)=1,'連携'!C26&gt;0),'連携'!C26,"")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0</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0</v>
      </c>
      <c r="N46" s="1">
        <f>IF(AND(SUM($Q46:$U46)=1,'連携'!B27&gt;0),'連携'!B27,"")</f>
      </c>
      <c r="O46" s="1">
        <f>IF(AND(SUM($Q46:$U46)=1,'連携'!C27&gt;0),'連携'!C27,"")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0</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0</v>
      </c>
      <c r="N47" s="1">
        <f>IF(AND(SUM($Q47:$U47)=1,'連携'!B28&gt;0),'連携'!B28,"")</f>
      </c>
      <c r="O47" s="1">
        <f>IF(AND(SUM($Q47:$U47)=1,'連携'!C28&gt;0),'連携'!C28,"")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0</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0</v>
      </c>
      <c r="N48" s="1">
        <f>IF(AND(SUM($Q48:$U48)=1,'連携'!B29&gt;0),'連携'!B29,"")</f>
      </c>
      <c r="O48" s="1">
        <f>IF(AND(SUM($Q48:$U48)=1,'連携'!C29&gt;0),'連携'!C29,"")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0</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0</v>
      </c>
      <c r="N49" s="1">
        <f>IF(AND(SUM($Q49:$U49)=1,'連携'!B30&gt;0),'連携'!B30,"")</f>
      </c>
      <c r="O49" s="1">
        <f>IF(AND(SUM($Q49:$U49)=1,'連携'!C30&gt;0),'連携'!C30,"")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U49"/>
  <sheetViews>
    <sheetView workbookViewId="0" topLeftCell="A1">
      <selection activeCell="C39" sqref="C39"/>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65</v>
      </c>
      <c r="B2" s="1">
        <f>MATCH(A2,'妖怪リスト'!B$2:B$300,0)</f>
        <v>2</v>
      </c>
      <c r="C2" s="1">
        <f>INDEX('妖怪リスト'!D$2:D$300,$B2,1)</f>
        <v>22</v>
      </c>
      <c r="D2" s="1">
        <f>INDEX('妖怪リスト'!E$2:E$300,$B2,1)</f>
        <v>9134</v>
      </c>
      <c r="E2" s="1">
        <f>INDEX('妖怪リスト'!F$2:F$300,$B2,1)</f>
        <v>9183</v>
      </c>
      <c r="F2" s="1">
        <f>INDEX('妖怪リスト'!G$2:G$300,$B2,1)</f>
        <v>7806</v>
      </c>
      <c r="G2" s="1">
        <f>IF(INDEX('妖怪リスト'!H$2:H$300,$B2,1)&gt;0,INDEX('妖怪リスト'!H$2:H$300,$B2,1),"")</f>
        <v>7</v>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69</v>
      </c>
      <c r="B3" s="1">
        <f>MATCH(A3,'妖怪リスト'!B$2:B$300,0)</f>
        <v>3</v>
      </c>
      <c r="C3" s="1">
        <f>INDEX('妖怪リスト'!D$2:D$300,$B3,1)</f>
        <v>17</v>
      </c>
      <c r="D3" s="1">
        <f>INDEX('妖怪リスト'!E$2:E$300,$B3,1)</f>
        <v>4905</v>
      </c>
      <c r="E3" s="1">
        <f>INDEX('妖怪リスト'!F$2:F$300,$B3,1)</f>
        <v>5396</v>
      </c>
      <c r="F3" s="1">
        <f>INDEX('妖怪リスト'!G$2:G$300,$B3,1)</f>
        <v>4289</v>
      </c>
      <c r="G3" s="1">
        <f>IF(INDEX('妖怪リスト'!H$2:H$300,$B3,1)&gt;0,INDEX('妖怪リスト'!H$2:H$300,$B3,1),"")</f>
      </c>
      <c r="H3" s="1">
        <f>IF(INDEX('妖怪リスト'!I$2:I$300,$B3,1)&gt;0,INDEX('妖怪リスト'!I$2:I$300,$B3,1),"")</f>
        <v>6</v>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74</v>
      </c>
      <c r="B4" s="1">
        <f>MATCH(A4,'妖怪リスト'!B$2:B$300,0)</f>
        <v>4</v>
      </c>
      <c r="C4" s="1">
        <f>INDEX('妖怪リスト'!D$2:D$300,$B4,1)</f>
        <v>14</v>
      </c>
      <c r="D4" s="1">
        <f>INDEX('妖怪リスト'!E$2:E$300,$B4,1)</f>
        <v>4635</v>
      </c>
      <c r="E4" s="1">
        <f>INDEX('妖怪リスト'!F$2:F$300,$B4,1)</f>
        <v>3930</v>
      </c>
      <c r="F4" s="1">
        <f>INDEX('妖怪リスト'!G$2:G$300,$B4,1)</f>
        <v>4277</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v>4</v>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79</v>
      </c>
      <c r="B5" s="1">
        <f>MATCH(A5,'妖怪リスト'!B$2:B$300,0)</f>
        <v>8</v>
      </c>
      <c r="C5" s="1">
        <f>INDEX('妖怪リスト'!D$2:D$300,$B5,1)</f>
        <v>17</v>
      </c>
      <c r="D5" s="1">
        <f>INDEX('妖怪リスト'!E$2:E$300,$B5,1)</f>
        <v>6915</v>
      </c>
      <c r="E5" s="1">
        <f>INDEX('妖怪リスト'!F$2:F$300,$B5,1)</f>
        <v>7080</v>
      </c>
      <c r="F5" s="1">
        <f>INDEX('妖怪リスト'!G$2:G$300,$B5,1)</f>
        <v>7230</v>
      </c>
      <c r="G5" s="1">
        <f>IF(INDEX('妖怪リスト'!H$2:H$300,$B5,1)&gt;0,INDEX('妖怪リスト'!H$2:H$300,$B5,1),"")</f>
      </c>
      <c r="H5" s="1">
        <f>IF(INDEX('妖怪リスト'!I$2:I$300,$B5,1)&gt;0,INDEX('妖怪リスト'!I$2:I$300,$B5,1),"")</f>
      </c>
      <c r="I5" s="1">
        <f>IF(INDEX('妖怪リスト'!J$2:J$300,$B5,1)&gt;0,INDEX('妖怪リスト'!J$2:J$300,$B5,1),"")</f>
        <v>7</v>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78</v>
      </c>
      <c r="B6" s="1">
        <f>MATCH(A6,'妖怪リスト'!B$2:B$300,0)</f>
        <v>7</v>
      </c>
      <c r="C6" s="1">
        <f>INDEX('妖怪リスト'!D$2:D$300,$B6,1)</f>
        <v>18</v>
      </c>
      <c r="D6" s="1">
        <f>INDEX('妖怪リスト'!E$2:E$300,$B6,1)</f>
        <v>7080</v>
      </c>
      <c r="E6" s="1">
        <f>INDEX('妖怪リスト'!F$2:F$300,$B6,1)</f>
        <v>8471</v>
      </c>
      <c r="F6" s="1">
        <f>INDEX('妖怪リスト'!G$2:G$300,$B6,1)</f>
        <v>6915</v>
      </c>
      <c r="G6" s="1">
        <f>IF(INDEX('妖怪リスト'!H$2:H$300,$B6,1)&gt;0,INDEX('妖怪リスト'!H$2:H$300,$B6,1),"")</f>
        <v>7</v>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80</v>
      </c>
      <c r="B7" s="1">
        <f>MATCH(A7,'妖怪リスト'!B$2:B$300,0)</f>
        <v>9</v>
      </c>
      <c r="C7" s="1">
        <f>INDEX('妖怪リスト'!D$2:D$300,$B7,1)</f>
        <v>15</v>
      </c>
      <c r="D7" s="1">
        <f>INDEX('妖怪リスト'!E$2:E$300,$B7,1)</f>
        <v>4913</v>
      </c>
      <c r="E7" s="1">
        <f>INDEX('妖怪リスト'!F$2:F$300,$B7,1)</f>
        <v>4317</v>
      </c>
      <c r="F7" s="1">
        <f>INDEX('妖怪リスト'!G$2:G$300,$B7,1)</f>
        <v>4844</v>
      </c>
      <c r="G7" s="1">
        <f>IF(INDEX('妖怪リスト'!H$2:H$300,$B7,1)&gt;0,INDEX('妖怪リスト'!H$2:H$300,$B7,1),"")</f>
      </c>
      <c r="H7" s="1">
        <f>IF(INDEX('妖怪リスト'!I$2:I$300,$B7,1)&gt;0,INDEX('妖怪リスト'!I$2:I$300,$B7,1),"")</f>
        <v>7</v>
      </c>
      <c r="I7" s="1">
        <f>IF(INDEX('妖怪リスト'!J$2:J$300,$B7,1)&gt;0,INDEX('妖怪リスト'!J$2:J$300,$B7,1),"")</f>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132</v>
      </c>
      <c r="B8" s="1">
        <f>MATCH(A8,'妖怪リスト'!B$2:B$300,0)</f>
        <v>66</v>
      </c>
      <c r="C8" s="1">
        <f>INDEX('妖怪リスト'!D$2:D$300,$B8,1)</f>
        <v>21</v>
      </c>
      <c r="D8" s="1">
        <f>INDEX('妖怪リスト'!E$2:E$300,$B8,1)</f>
        <v>8709</v>
      </c>
      <c r="E8" s="1">
        <f>INDEX('妖怪リスト'!F$2:F$300,$B8,1)</f>
        <v>8554</v>
      </c>
      <c r="F8" s="1">
        <f>INDEX('妖怪リスト'!G$2:G$300,$B8,1)</f>
        <v>8649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7</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95</v>
      </c>
      <c r="B9" s="1">
        <f>MATCH(A9,'妖怪リスト'!B$2:B$300,0)</f>
        <v>28</v>
      </c>
      <c r="C9" s="1">
        <f>INDEX('妖怪リスト'!D$2:D$300,$B9,1)</f>
        <v>22</v>
      </c>
      <c r="D9" s="1">
        <f>INDEX('妖怪リスト'!E$2:E$300,$B9,1)</f>
        <v>9091</v>
      </c>
      <c r="E9" s="1">
        <f>INDEX('妖怪リスト'!F$2:F$300,$B9,1)</f>
        <v>9139</v>
      </c>
      <c r="F9" s="1">
        <f>INDEX('妖怪リスト'!G$2:G$300,$B9,1)</f>
        <v>8705</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v>7</v>
      </c>
      <c r="L9" s="1">
        <f>IF(INDEX('妖怪リスト'!M$2:M$300,$B9,1)&gt;0,INDEX('妖怪リスト'!M$2:M$300,$B9,1),"")</f>
      </c>
      <c r="M9" s="1">
        <f>IF(INDEX('妖怪リスト'!N$2:N$300,$B9,1)&gt;0,INDEX('妖怪リスト'!N$2:N$300,$B9,1),"")</f>
      </c>
      <c r="N9" s="16"/>
      <c r="O9" s="16">
        <v>1</v>
      </c>
      <c r="P9"/>
    </row>
    <row r="10" spans="1:16" ht="12.75">
      <c r="A10" s="16" t="s">
        <v>94</v>
      </c>
      <c r="B10" s="1">
        <f>MATCH(A10,'妖怪リスト'!B$2:B$300,0)</f>
        <v>26</v>
      </c>
      <c r="C10" s="1">
        <f>INDEX('妖怪リスト'!D$2:D$300,$B10,1)</f>
        <v>19</v>
      </c>
      <c r="D10" s="1">
        <f>INDEX('妖怪リスト'!E$2:E$300,$B10,1)</f>
        <v>8018</v>
      </c>
      <c r="E10" s="1">
        <f>INDEX('妖怪リスト'!F$2:F$300,$B10,1)</f>
        <v>7524</v>
      </c>
      <c r="F10" s="1">
        <f>INDEX('妖怪リスト'!G$2:G$300,$B10,1)</f>
        <v>7054</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7</v>
      </c>
      <c r="L10" s="1">
        <f>IF(INDEX('妖怪リスト'!M$2:M$300,$B10,1)&gt;0,INDEX('妖怪リスト'!M$2:M$300,$B10,1),"")</f>
      </c>
      <c r="M10" s="1">
        <f>IF(INDEX('妖怪リスト'!N$2:N$300,$B10,1)&gt;0,INDEX('妖怪リスト'!N$2:N$300,$B10,1),"")</f>
      </c>
      <c r="N10" s="16"/>
      <c r="O10" s="16"/>
      <c r="P10"/>
    </row>
    <row r="11" spans="1:16" ht="12.75">
      <c r="A11" s="16" t="s">
        <v>92</v>
      </c>
      <c r="B11" s="1">
        <f>MATCH(A11,'妖怪リスト'!B$2:B$300,0)</f>
        <v>25</v>
      </c>
      <c r="C11" s="1">
        <f>INDEX('妖怪リスト'!D$2:D$300,$B11,1)</f>
        <v>22</v>
      </c>
      <c r="D11" s="1">
        <f>INDEX('妖怪リスト'!E$2:E$300,$B11,1)</f>
        <v>9396</v>
      </c>
      <c r="E11" s="1">
        <f>INDEX('妖怪リスト'!F$2:F$300,$B11,1)</f>
        <v>8927</v>
      </c>
      <c r="F11" s="1">
        <f>INDEX('妖怪リスト'!G$2:G$300,$B11,1)</f>
        <v>7769</v>
      </c>
      <c r="G11" s="1">
        <f>IF(INDEX('妖怪リスト'!H$2:H$300,$B11,1)&gt;0,INDEX('妖怪リスト'!H$2:H$300,$B11,1),"")</f>
      </c>
      <c r="H11" s="1">
        <f>IF(INDEX('妖怪リスト'!I$2:I$300,$B11,1)&gt;0,INDEX('妖怪リスト'!I$2:I$300,$B11,1),"")</f>
      </c>
      <c r="I11" s="1">
        <f>IF(INDEX('妖怪リスト'!J$2:J$300,$B11,1)&gt;0,INDEX('妖怪リスト'!J$2:J$300,$B11,1),"")</f>
        <v>7</v>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187</v>
      </c>
      <c r="D12" s="17">
        <f>SUM(D2:D11)+INT((D2*$N2+D3*$N3+D4*$N4+D5*$N5+D6*$N6+D7*$N7+D8*$N8+D9*$N9+D10*$N10+D11*$N11)*0.5)</f>
        <v>77363</v>
      </c>
      <c r="E12" s="17">
        <f>SUM(E2:E11)+INT((E2*$N2+E3*$N3+E4*$N4+E5*$N5+E6*$N6+E7*$N7+E8*$N8+E9*$N9+E10*$N10+E11*$N11)*0.5)</f>
        <v>77112</v>
      </c>
      <c r="F12" s="17">
        <f>SUM(F2:F11)+INT((F2*$O2+F3*$O3+F4*$O4+F5*$O5+F6*$O6+F7*$O7+F8*$O8+F9*$O9+F10*$O10+F11*$O11)*0.5)</f>
        <v>71890</v>
      </c>
      <c r="G12" s="17">
        <f>SUM(G2:G11)</f>
        <v>14</v>
      </c>
      <c r="H12" s="17">
        <f>SUM(H2:H11)</f>
        <v>13</v>
      </c>
      <c r="I12" s="17">
        <f>SUM(I2:I11)</f>
        <v>14</v>
      </c>
      <c r="J12" s="17">
        <f>SUM(J2:J11)</f>
        <v>11</v>
      </c>
      <c r="K12" s="17">
        <f>SUM(K2:K11)</f>
        <v>14</v>
      </c>
      <c r="L12" s="17">
        <f>SUM(L2:L11)</f>
        <v>0</v>
      </c>
      <c r="M12" s="17">
        <f>SUM(M2:M11)</f>
        <v>0</v>
      </c>
    </row>
    <row r="14" spans="1:15" ht="12.75">
      <c r="A14" s="1" t="s">
        <v>267</v>
      </c>
      <c r="N14" s="1" t="s">
        <v>215</v>
      </c>
      <c r="O14" s="1" t="s">
        <v>216</v>
      </c>
    </row>
    <row r="15" spans="1:15" ht="12.75">
      <c r="A15" s="18"/>
      <c r="C15" s="19" t="s">
        <v>277</v>
      </c>
      <c r="D15" s="19"/>
      <c r="E15" s="19"/>
      <c r="F15" s="19"/>
      <c r="G15" s="19"/>
      <c r="H15" s="19"/>
      <c r="I15" s="19"/>
      <c r="J15" s="19"/>
      <c r="K15" s="19"/>
      <c r="L15" s="19"/>
      <c r="M15" s="19"/>
      <c r="N15" s="20"/>
      <c r="O15" s="20">
        <v>20</v>
      </c>
    </row>
    <row r="16" spans="1:15" ht="12.75">
      <c r="A16" s="21"/>
      <c r="C16" s="19" t="s">
        <v>278</v>
      </c>
      <c r="D16" s="19"/>
      <c r="E16" s="19"/>
      <c r="F16" s="19"/>
      <c r="G16" s="19"/>
      <c r="H16" s="19"/>
      <c r="I16" s="19"/>
      <c r="J16" s="19"/>
      <c r="K16" s="19"/>
      <c r="L16" s="19"/>
      <c r="M16" s="19"/>
      <c r="N16" s="20"/>
      <c r="O16" s="20">
        <v>15</v>
      </c>
    </row>
    <row r="17" spans="1:15" ht="12.75">
      <c r="A17" s="21"/>
      <c r="C17" s="19" t="s">
        <v>279</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14</v>
      </c>
      <c r="H20" s="1">
        <f>H12</f>
        <v>13</v>
      </c>
      <c r="I20" s="1">
        <f>I12</f>
        <v>14</v>
      </c>
      <c r="J20" s="1">
        <f>J12</f>
        <v>11</v>
      </c>
      <c r="K20" s="1">
        <f>K12</f>
        <v>14</v>
      </c>
      <c r="L20" s="1">
        <f>L12</f>
        <v>0</v>
      </c>
      <c r="M20" s="1">
        <f>M12</f>
        <v>0</v>
      </c>
      <c r="N20"/>
      <c r="O20"/>
    </row>
    <row r="21" spans="1:17" ht="12.75">
      <c r="A21" s="23" t="s">
        <v>269</v>
      </c>
      <c r="B21" s="23"/>
      <c r="C21" s="23"/>
      <c r="D21" s="23"/>
      <c r="E21" s="23"/>
      <c r="F21" s="23"/>
      <c r="G21" s="1">
        <f>G20-$Q21*'連携'!D2-$R21*'連携'!L2-$S21*'連携'!T2-$T21*'連携'!AB2-$U21*'連携'!AJ2</f>
        <v>14</v>
      </c>
      <c r="H21" s="1">
        <f>H20-$Q21*'連携'!E2-$R21*'連携'!M2-$S21*'連携'!U2-$T21*'連携'!AC2-$U21*'連携'!AK2</f>
        <v>13</v>
      </c>
      <c r="I21" s="1">
        <f>I20-$Q21*'連携'!F2-$R21*'連携'!N2-$S21*'連携'!V2-$T21*'連携'!AD2-$U21*'連携'!AL2</f>
        <v>14</v>
      </c>
      <c r="J21" s="1">
        <f>J20-$Q21*'連携'!G2-$R21*'連携'!O2-$S21*'連携'!W2-$T21*'連携'!AE2-$U21*'連携'!AM2</f>
        <v>11</v>
      </c>
      <c r="K21" s="1">
        <f>K20-$Q21*'連携'!H2-$R21*'連携'!P2-$S21*'連携'!X2-$T21*'連携'!AF2-$U21*'連携'!AN2</f>
        <v>14</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14</v>
      </c>
      <c r="H22" s="1">
        <f>H21-$Q22*'連携'!E3-$R22*'連携'!M3-$S22*'連携'!U3-$T22*'連携'!AC3-$U22*'連携'!AK3</f>
        <v>13</v>
      </c>
      <c r="I22" s="1">
        <f>I21-$Q22*'連携'!F3-$R22*'連携'!N3-$S22*'連携'!V3-$T22*'連携'!AD3-$U22*'連携'!AL3</f>
        <v>14</v>
      </c>
      <c r="J22" s="1">
        <f>J21-$Q22*'連携'!G3-$R22*'連携'!O3-$S22*'連携'!W3-$T22*'連携'!AE3-$U22*'連携'!AM3</f>
        <v>11</v>
      </c>
      <c r="K22" s="1">
        <f>K21-$Q22*'連携'!H3-$R22*'連携'!P3-$S22*'連携'!X3-$T22*'連携'!AF3-$U22*'連携'!AN3</f>
        <v>14</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271</v>
      </c>
      <c r="B23" s="23"/>
      <c r="C23" s="23"/>
      <c r="D23" s="23"/>
      <c r="E23" s="23"/>
      <c r="F23" s="23"/>
      <c r="G23" s="1">
        <f>G22-$Q23*'連携'!D4-$R23*'連携'!L4-$S23*'連携'!T4-$T23*'連携'!AB4-$U23*'連携'!AJ4</f>
        <v>14</v>
      </c>
      <c r="H23" s="1">
        <f>H22-$Q23*'連携'!E4-$R23*'連携'!M4-$S23*'連携'!U4-$T23*'連携'!AC4-$U23*'連携'!AK4</f>
        <v>13</v>
      </c>
      <c r="I23" s="1">
        <f>I22-$Q23*'連携'!F4-$R23*'連携'!N4-$S23*'連携'!V4-$T23*'連携'!AD4-$U23*'連携'!AL4</f>
        <v>14</v>
      </c>
      <c r="J23" s="1">
        <f>J22-$Q23*'連携'!G4-$R23*'連携'!O4-$S23*'連携'!W4-$T23*'連携'!AE4-$U23*'連携'!AM4</f>
        <v>11</v>
      </c>
      <c r="K23" s="1">
        <f>K22-$Q23*'連携'!H4-$R23*'連携'!P4-$S23*'連携'!X4-$T23*'連携'!AF4-$U23*'連携'!AN4</f>
        <v>14</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14</v>
      </c>
      <c r="H24" s="1">
        <f>H23-$Q24*'連携'!E5-$R24*'連携'!M5-$S24*'連携'!U5-$T24*'連携'!AC5-$U24*'連携'!AK5</f>
        <v>13</v>
      </c>
      <c r="I24" s="1">
        <f>I23-$Q24*'連携'!F5-$R24*'連携'!N5-$S24*'連携'!V5-$T24*'連携'!AD5-$U24*'連携'!AL5</f>
        <v>14</v>
      </c>
      <c r="J24" s="1">
        <f>J23-$Q24*'連携'!G5-$R24*'連携'!O5-$S24*'連携'!W5-$T24*'連携'!AE5-$U24*'連携'!AM5</f>
        <v>11</v>
      </c>
      <c r="K24" s="1">
        <f>K23-$Q24*'連携'!H5-$R24*'連携'!P5-$S24*'連携'!X5-$T24*'連携'!AF5-$U24*'連携'!AN5</f>
        <v>14</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14</v>
      </c>
      <c r="H25" s="1">
        <f>H24-$Q25*'連携'!E6-$R25*'連携'!M6-$S25*'連携'!U6-$T25*'連携'!AC6-$U25*'連携'!AK6</f>
        <v>13</v>
      </c>
      <c r="I25" s="1">
        <f>I24-$Q25*'連携'!F6-$R25*'連携'!N6-$S25*'連携'!V6-$T25*'連携'!AD6-$U25*'連携'!AL6</f>
        <v>14</v>
      </c>
      <c r="J25" s="1">
        <f>J24-$Q25*'連携'!G6-$R25*'連携'!O6-$S25*'連携'!W6-$T25*'連携'!AE6-$U25*'連携'!AM6</f>
        <v>11</v>
      </c>
      <c r="K25" s="1">
        <f>K24-$Q25*'連携'!H6-$R25*'連携'!P6-$S25*'連携'!X6-$T25*'連携'!AF6-$U25*'連携'!AN6</f>
        <v>14</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14</v>
      </c>
      <c r="H26" s="1">
        <f>H25-$Q26*'連携'!E7-$R26*'連携'!M7-$S26*'連携'!U7-$T26*'連携'!AC7-$U26*'連携'!AK7</f>
        <v>13</v>
      </c>
      <c r="I26" s="1">
        <f>I25-$Q26*'連携'!F7-$R26*'連携'!N7-$S26*'連携'!V7-$T26*'連携'!AD7-$U26*'連携'!AL7</f>
        <v>14</v>
      </c>
      <c r="J26" s="1">
        <f>J25-$Q26*'連携'!G7-$R26*'連携'!O7-$S26*'連携'!W7-$T26*'連携'!AE7-$U26*'連携'!AM7</f>
        <v>11</v>
      </c>
      <c r="K26" s="1">
        <f>K25-$Q26*'連携'!H7-$R26*'連携'!P7-$S26*'連携'!X7-$T26*'連携'!AF7-$U26*'連携'!AN7</f>
        <v>14</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6</v>
      </c>
      <c r="H27" s="1">
        <f>H26-$Q27*'連携'!E8-$R27*'連携'!M8-$S27*'連携'!U8-$T27*'連携'!AC8-$U27*'連携'!AK8</f>
        <v>5</v>
      </c>
      <c r="I27" s="1">
        <f>I26-$Q27*'連携'!F8-$R27*'連携'!N8-$S27*'連携'!V8-$T27*'連携'!AD8-$U27*'連携'!AL8</f>
        <v>6</v>
      </c>
      <c r="J27" s="1">
        <f>J26-$Q27*'連携'!G8-$R27*'連携'!O8-$S27*'連携'!W8-$T27*'連携'!AE8-$U27*'連携'!AM8</f>
        <v>3</v>
      </c>
      <c r="K27" s="1">
        <f>K26-$Q27*'連携'!H8-$R27*'連携'!P8-$S27*'連携'!X8-$T27*'連携'!AF8-$U27*'連携'!AN8</f>
        <v>6</v>
      </c>
      <c r="L27" s="1">
        <f>L26-$Q27*'連携'!I8-$R27*'連携'!Q8-$S27*'連携'!Y8-$T27*'連携'!AG8-$U27*'連携'!AO8</f>
        <v>0</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6</v>
      </c>
      <c r="H28" s="1">
        <f>H27-$Q28*'連携'!E9-$R28*'連携'!M9-$S28*'連携'!U9-$T28*'連携'!AC9-$U28*'連携'!AK9</f>
        <v>5</v>
      </c>
      <c r="I28" s="1">
        <f>I27-$Q28*'連携'!F9-$R28*'連携'!N9-$S28*'連携'!V9-$T28*'連携'!AD9-$U28*'連携'!AL9</f>
        <v>6</v>
      </c>
      <c r="J28" s="1">
        <f>J27-$Q28*'連携'!G9-$R28*'連携'!O9-$S28*'連携'!W9-$T28*'連携'!AE9-$U28*'連携'!AM9</f>
        <v>3</v>
      </c>
      <c r="K28" s="1">
        <f>K27-$Q28*'連携'!H9-$R28*'連携'!P9-$S28*'連携'!X9-$T28*'連携'!AF9-$U28*'連携'!AN9</f>
        <v>6</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6</v>
      </c>
      <c r="H29" s="1">
        <f>H28-$Q29*'連携'!E10-$R29*'連携'!M10-$S29*'連携'!U10-$T29*'連携'!AC10-$U29*'連携'!AK10</f>
        <v>5</v>
      </c>
      <c r="I29" s="1">
        <f>I28-$Q29*'連携'!F10-$R29*'連携'!N10-$S29*'連携'!V10-$T29*'連携'!AD10-$U29*'連携'!AL10</f>
        <v>6</v>
      </c>
      <c r="J29" s="1">
        <f>J28-$Q29*'連携'!G10-$R29*'連携'!O10-$S29*'連携'!W10-$T29*'連携'!AE10-$U29*'連携'!AM10</f>
        <v>3</v>
      </c>
      <c r="K29" s="1">
        <f>K28-$Q29*'連携'!H10-$R29*'連携'!P10-$S29*'連携'!X10-$T29*'連携'!AF10-$U29*'連携'!AN10</f>
        <v>6</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6</v>
      </c>
      <c r="H30" s="1">
        <f>H29-$Q30*'連携'!E11-$R30*'連携'!M11-$S30*'連携'!U11-$T30*'連携'!AC11-$U30*'連携'!AK11</f>
        <v>5</v>
      </c>
      <c r="I30" s="1">
        <f>I29-$Q30*'連携'!F11-$R30*'連携'!N11-$S30*'連携'!V11-$T30*'連携'!AD11-$U30*'連携'!AL11</f>
        <v>6</v>
      </c>
      <c r="J30" s="1">
        <f>J29-$Q30*'連携'!G11-$R30*'連携'!O11-$S30*'連携'!W11-$T30*'連携'!AE11-$U30*'連携'!AM11</f>
        <v>3</v>
      </c>
      <c r="K30" s="1">
        <f>K29-$Q30*'連携'!H11-$R30*'連携'!P11-$S30*'連携'!X11-$T30*'連携'!AF11-$U30*'連携'!AN11</f>
        <v>6</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6</v>
      </c>
      <c r="H31" s="1">
        <f>H30-$Q31*'連携'!E12-$R31*'連携'!M12-$S31*'連携'!U12-$T31*'連携'!AC12-$U31*'連携'!AK12</f>
        <v>5</v>
      </c>
      <c r="I31" s="1">
        <f>I30-$Q31*'連携'!F12-$R31*'連携'!N12-$S31*'連携'!V12-$T31*'連携'!AD12-$U31*'連携'!AL12</f>
        <v>6</v>
      </c>
      <c r="J31" s="1">
        <f>J30-$Q31*'連携'!G12-$R31*'連携'!O12-$S31*'連携'!W12-$T31*'連携'!AE12-$U31*'連携'!AM12</f>
        <v>3</v>
      </c>
      <c r="K31" s="1">
        <f>K30-$Q31*'連携'!H12-$R31*'連携'!P12-$S31*'連携'!X12-$T31*'連携'!AF12-$U31*'連携'!AN12</f>
        <v>6</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6</v>
      </c>
      <c r="H32" s="1">
        <f>H31-$Q32*'連携'!E13-$R32*'連携'!M13-$S32*'連携'!U13-$T32*'連携'!AC13-$U32*'連携'!AK13</f>
        <v>5</v>
      </c>
      <c r="I32" s="1">
        <f>I31-$Q32*'連携'!F13-$R32*'連携'!N13-$S32*'連携'!V13-$T32*'連携'!AD13-$U32*'連携'!AL13</f>
        <v>6</v>
      </c>
      <c r="J32" s="1">
        <f>J31-$Q32*'連携'!G13-$R32*'連携'!O13-$S32*'連携'!W13-$T32*'連携'!AE13-$U32*'連携'!AM13</f>
        <v>3</v>
      </c>
      <c r="K32" s="1">
        <f>K31-$Q32*'連携'!H13-$R32*'連携'!P13-$S32*'連携'!X13-$T32*'連携'!AF13-$U32*'連携'!AN13</f>
        <v>6</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6</v>
      </c>
      <c r="H33" s="1">
        <f>H32-$Q33*'連携'!E14-$R33*'連携'!M14-$S33*'連携'!U14-$T33*'連携'!AC14-$U33*'連携'!AK14</f>
        <v>5</v>
      </c>
      <c r="I33" s="1">
        <f>I32-$Q33*'連携'!F14-$R33*'連携'!N14-$S33*'連携'!V14-$T33*'連携'!AD14-$U33*'連携'!AL14</f>
        <v>6</v>
      </c>
      <c r="J33" s="1">
        <f>J32-$Q33*'連携'!G14-$R33*'連携'!O14-$S33*'連携'!W14-$T33*'連携'!AE14-$U33*'連携'!AM14</f>
        <v>3</v>
      </c>
      <c r="K33" s="1">
        <f>K32-$Q33*'連携'!H14-$R33*'連携'!P14-$S33*'連携'!X14-$T33*'連携'!AF14-$U33*'連携'!AN14</f>
        <v>6</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6</v>
      </c>
      <c r="H34" s="1">
        <f>H33-$Q34*'連携'!E15-$R34*'連携'!M15-$S34*'連携'!U15-$T34*'連携'!AC15-$U34*'連携'!AK15</f>
        <v>5</v>
      </c>
      <c r="I34" s="1">
        <f>I33-$Q34*'連携'!F15-$R34*'連携'!N15-$S34*'連携'!V15-$T34*'連携'!AD15-$U34*'連携'!AL15</f>
        <v>6</v>
      </c>
      <c r="J34" s="1">
        <f>J33-$Q34*'連携'!G15-$R34*'連携'!O15-$S34*'連携'!W15-$T34*'連携'!AE15-$U34*'連携'!AM15</f>
        <v>3</v>
      </c>
      <c r="K34" s="1">
        <f>K33-$Q34*'連携'!H15-$R34*'連携'!P15-$S34*'連携'!X15-$T34*'連携'!AF15-$U34*'連携'!AN15</f>
        <v>6</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6</v>
      </c>
      <c r="H35" s="1">
        <f>H34-$Q35*'連携'!E16-$R35*'連携'!M16-$S35*'連携'!U16-$T35*'連携'!AC16-$U35*'連携'!AK16</f>
        <v>5</v>
      </c>
      <c r="I35" s="1">
        <f>I34-$Q35*'連携'!F16-$R35*'連携'!N16-$S35*'連携'!V16-$T35*'連携'!AD16-$U35*'連携'!AL16</f>
        <v>6</v>
      </c>
      <c r="J35" s="1">
        <f>J34-$Q35*'連携'!G16-$R35*'連携'!O16-$S35*'連携'!W16-$T35*'連携'!AE16-$U35*'連携'!AM16</f>
        <v>3</v>
      </c>
      <c r="K35" s="1">
        <f>K34-$Q35*'連携'!H16-$R35*'連携'!P16-$S35*'連携'!X16-$T35*'連携'!AF16-$U35*'連携'!AN16</f>
        <v>6</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6</v>
      </c>
      <c r="H36" s="1">
        <f>H35-$Q36*'連携'!E17-$R36*'連携'!M17-$S36*'連携'!U17-$T36*'連携'!AC17-$U36*'連携'!AK17</f>
        <v>5</v>
      </c>
      <c r="I36" s="1">
        <f>I35-$Q36*'連携'!F17-$R36*'連携'!N17-$S36*'連携'!V17-$T36*'連携'!AD17-$U36*'連携'!AL17</f>
        <v>6</v>
      </c>
      <c r="J36" s="1">
        <f>J35-$Q36*'連携'!G17-$R36*'連携'!O17-$S36*'連携'!W17-$T36*'連携'!AE17-$U36*'連携'!AM17</f>
        <v>3</v>
      </c>
      <c r="K36" s="1">
        <f>K35-$Q36*'連携'!H17-$R36*'連携'!P17-$S36*'連携'!X17-$T36*'連携'!AF17-$U36*'連携'!AN17</f>
        <v>6</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6</v>
      </c>
      <c r="H37" s="1">
        <f>H36-$Q37*'連携'!E18-$R37*'連携'!M18-$S37*'連携'!U18-$T37*'連携'!AC18-$U37*'連携'!AK18</f>
        <v>5</v>
      </c>
      <c r="I37" s="1">
        <f>I36-$Q37*'連携'!F18-$R37*'連携'!N18-$S37*'連携'!V18-$T37*'連携'!AD18-$U37*'連携'!AL18</f>
        <v>6</v>
      </c>
      <c r="J37" s="1">
        <f>J36-$Q37*'連携'!G18-$R37*'連携'!O18-$S37*'連携'!W18-$T37*'連携'!AE18-$U37*'連携'!AM18</f>
        <v>3</v>
      </c>
      <c r="K37" s="1">
        <f>K36-$Q37*'連携'!H18-$R37*'連携'!P18-$S37*'連携'!X18-$T37*'連携'!AF18-$U37*'連携'!AN18</f>
        <v>6</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6</v>
      </c>
      <c r="H38" s="1">
        <f>H37-$Q38*'連携'!E19-$R38*'連携'!M19-$S38*'連携'!U19-$T38*'連携'!AC19-$U38*'連携'!AK19</f>
        <v>5</v>
      </c>
      <c r="I38" s="1">
        <f>I37-$Q38*'連携'!F19-$R38*'連携'!N19-$S38*'連携'!V19-$T38*'連携'!AD19-$U38*'連携'!AL19</f>
        <v>6</v>
      </c>
      <c r="J38" s="1">
        <f>J37-$Q38*'連携'!G19-$R38*'連携'!O19-$S38*'連携'!W19-$T38*'連携'!AE19-$U38*'連携'!AM19</f>
        <v>3</v>
      </c>
      <c r="K38" s="1">
        <f>K37-$Q38*'連携'!H19-$R38*'連携'!P19-$S38*'連携'!X19-$T38*'連携'!AF19-$U38*'連携'!AN19</f>
        <v>6</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6</v>
      </c>
      <c r="H39" s="1">
        <f>H38-$Q39*'連携'!E20-$R39*'連携'!M20-$S39*'連携'!U20-$T39*'連携'!AC20-$U39*'連携'!AK20</f>
        <v>5</v>
      </c>
      <c r="I39" s="1">
        <f>I38-$Q39*'連携'!F20-$R39*'連携'!N20-$S39*'連携'!V20-$T39*'連携'!AD20-$U39*'連携'!AL20</f>
        <v>6</v>
      </c>
      <c r="J39" s="1">
        <f>J38-$Q39*'連携'!G20-$R39*'連携'!O20-$S39*'連携'!W20-$T39*'連携'!AE20-$U39*'連携'!AM20</f>
        <v>3</v>
      </c>
      <c r="K39" s="1">
        <f>K38-$Q39*'連携'!H20-$R39*'連携'!P20-$S39*'連携'!X20-$T39*'連携'!AF20-$U39*'連携'!AN20</f>
        <v>6</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6</v>
      </c>
      <c r="H40" s="1">
        <f>H39-$Q40*'連携'!E21-$R40*'連携'!M21-$S40*'連携'!U21-$T40*'連携'!AC21-$U40*'連携'!AK21</f>
        <v>5</v>
      </c>
      <c r="I40" s="1">
        <f>I39-$Q40*'連携'!F21-$R40*'連携'!N21-$S40*'連携'!V21-$T40*'連携'!AD21-$U40*'連携'!AL21</f>
        <v>6</v>
      </c>
      <c r="J40" s="1">
        <f>J39-$Q40*'連携'!G21-$R40*'連携'!O21-$S40*'連携'!W21-$T40*'連携'!AE21-$U40*'連携'!AM21</f>
        <v>3</v>
      </c>
      <c r="K40" s="1">
        <f>K39-$Q40*'連携'!H21-$R40*'連携'!P21-$S40*'連携'!X21-$T40*'連携'!AF21-$U40*'連携'!AN21</f>
        <v>6</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6</v>
      </c>
      <c r="H41" s="1">
        <f>H40-$Q41*'連携'!E22-$R41*'連携'!M22-$S41*'連携'!U22-$T41*'連携'!AC22-$U41*'連携'!AK22</f>
        <v>5</v>
      </c>
      <c r="I41" s="1">
        <f>I40-$Q41*'連携'!F22-$R41*'連携'!N22-$S41*'連携'!V22-$T41*'連携'!AD22-$U41*'連携'!AL22</f>
        <v>6</v>
      </c>
      <c r="J41" s="1">
        <f>J40-$Q41*'連携'!G22-$R41*'連携'!O22-$S41*'連携'!W22-$T41*'連携'!AE22-$U41*'連携'!AM22</f>
        <v>3</v>
      </c>
      <c r="K41" s="1">
        <f>K40-$Q41*'連携'!H22-$R41*'連携'!P22-$S41*'連携'!X22-$T41*'連携'!AF22-$U41*'連携'!AN22</f>
        <v>6</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6</v>
      </c>
      <c r="H42" s="1">
        <f>H41-$Q42*'連携'!E23-$R42*'連携'!M23-$S42*'連携'!U23-$T42*'連携'!AC23-$U42*'連携'!AK23</f>
        <v>5</v>
      </c>
      <c r="I42" s="1">
        <f>I41-$Q42*'連携'!F23-$R42*'連携'!N23-$S42*'連携'!V23-$T42*'連携'!AD23-$U42*'連携'!AL23</f>
        <v>6</v>
      </c>
      <c r="J42" s="1">
        <f>J41-$Q42*'連携'!G23-$R42*'連携'!O23-$S42*'連携'!W23-$T42*'連携'!AE23-$U42*'連携'!AM23</f>
        <v>3</v>
      </c>
      <c r="K42" s="1">
        <f>K41-$Q42*'連携'!H23-$R42*'連携'!P23-$S42*'連携'!X23-$T42*'連携'!AF23-$U42*'連携'!AN23</f>
        <v>6</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6</v>
      </c>
      <c r="H43" s="1">
        <f>H42-$Q43*'連携'!E24-$R43*'連携'!M24-$S43*'連携'!U24-$T43*'連携'!AC24-$U43*'連携'!AK24</f>
        <v>5</v>
      </c>
      <c r="I43" s="1">
        <f>I42-$Q43*'連携'!F24-$R43*'連携'!N24-$S43*'連携'!V24-$T43*'連携'!AD24-$U43*'連携'!AL24</f>
        <v>6</v>
      </c>
      <c r="J43" s="1">
        <f>J42-$Q43*'連携'!G24-$R43*'連携'!O24-$S43*'連携'!W24-$T43*'連携'!AE24-$U43*'連携'!AM24</f>
        <v>3</v>
      </c>
      <c r="K43" s="1">
        <f>K42-$Q43*'連携'!H24-$R43*'連携'!P24-$S43*'連携'!X24-$T43*'連携'!AF24-$U43*'連携'!AN24</f>
        <v>6</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6</v>
      </c>
      <c r="H44" s="1">
        <f>H43-$Q44*'連携'!E25-$R44*'連携'!M25-$S44*'連携'!U25-$T44*'連携'!AC25-$U44*'連携'!AK25</f>
        <v>5</v>
      </c>
      <c r="I44" s="1">
        <f>I43-$Q44*'連携'!F25-$R44*'連携'!N25-$S44*'連携'!V25-$T44*'連携'!AD25-$U44*'連携'!AL25</f>
        <v>6</v>
      </c>
      <c r="J44" s="1">
        <f>J43-$Q44*'連携'!G25-$R44*'連携'!O25-$S44*'連携'!W25-$T44*'連携'!AE25-$U44*'連携'!AM25</f>
        <v>3</v>
      </c>
      <c r="K44" s="1">
        <f>K43-$Q44*'連携'!H25-$R44*'連携'!P25-$S44*'連携'!X25-$T44*'連携'!AF25-$U44*'連携'!AN25</f>
        <v>6</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6</v>
      </c>
      <c r="H45" s="1">
        <f>H44-$Q45*'連携'!E26-$R45*'連携'!M26-$S45*'連携'!U26-$T45*'連携'!AC26-$U45*'連携'!AK26</f>
        <v>5</v>
      </c>
      <c r="I45" s="1">
        <f>I44-$Q45*'連携'!F26-$R45*'連携'!N26-$S45*'連携'!V26-$T45*'連携'!AD26-$U45*'連携'!AL26</f>
        <v>6</v>
      </c>
      <c r="J45" s="1">
        <f>J44-$Q45*'連携'!G26-$R45*'連携'!O26-$S45*'連携'!W26-$T45*'連携'!AE26-$U45*'連携'!AM26</f>
        <v>3</v>
      </c>
      <c r="K45" s="1">
        <f>K44-$Q45*'連携'!H26-$R45*'連携'!P26-$S45*'連携'!X26-$T45*'連携'!AF26-$U45*'連携'!AN26</f>
        <v>6</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2</v>
      </c>
      <c r="H46" s="1">
        <f>H45-$Q46*'連携'!E27-$R46*'連携'!M27-$S46*'連携'!U27-$T46*'連携'!AC27-$U46*'連携'!AK27</f>
        <v>5</v>
      </c>
      <c r="I46" s="1">
        <f>I45-$Q46*'連携'!F27-$R46*'連携'!N27-$S46*'連携'!V27-$T46*'連携'!AD27-$U46*'連携'!AL27</f>
        <v>3</v>
      </c>
      <c r="J46" s="1">
        <f>J45-$Q46*'連携'!G27-$R46*'連携'!O27-$S46*'連携'!W27-$T46*'連携'!AE27-$U46*'連携'!AM27</f>
        <v>0</v>
      </c>
      <c r="K46" s="1">
        <f>K45-$Q46*'連携'!H27-$R46*'連携'!P27-$S46*'連携'!X27-$T46*'連携'!AF27-$U46*'連携'!AN27</f>
        <v>6</v>
      </c>
      <c r="L46" s="1">
        <f>L45-$Q46*'連携'!I27-$R46*'連携'!Q27-$S46*'連携'!Y27-$T46*'連携'!AG27-$U46*'連携'!AO27</f>
        <v>0</v>
      </c>
      <c r="M46" s="1">
        <f>M45-$Q46*'連携'!J27-$R46*'連携'!R27-$S46*'連携'!Z27-$T46*'連携'!AH27-$U46*'連携'!AP27</f>
        <v>0</v>
      </c>
      <c r="N46" s="1">
        <f>IF(AND(SUM($Q46:$U46)&gt;0,'連携'!B27&gt;0),'連携'!B27,"")</f>
      </c>
      <c r="O46" s="1">
        <f>IF(AND(SUM($Q46:$U46)&gt;0,'連携'!C27&gt;0),'連携'!C27,"")</f>
        <v>10</v>
      </c>
      <c r="P46" s="1" t="str">
        <f>'連携'!A27</f>
        <v>雅夏ノ祭</v>
      </c>
      <c r="Q46" s="1">
        <f>IF(AND($G45&gt;='連携'!D27,$H45&gt;='連携'!E27,$I45&gt;='連携'!F27,$J45&gt;='連携'!G27,$K45&gt;='連携'!H27,$L45&gt;='連携'!I27,$M45&gt;='連携'!J27),1,0)</f>
        <v>1</v>
      </c>
    </row>
    <row r="47" spans="1:17" ht="12.75">
      <c r="A47" s="26"/>
      <c r="B47" s="25"/>
      <c r="C47" s="25"/>
      <c r="D47" s="25"/>
      <c r="E47" s="25"/>
      <c r="F47" s="25"/>
      <c r="G47" s="1">
        <f>G46-$Q47*'連携'!D28-$R47*'連携'!L28-$S47*'連携'!T28-$T47*'連携'!AB28-$U47*'連携'!AJ28</f>
        <v>2</v>
      </c>
      <c r="H47" s="1">
        <f>H46-$Q47*'連携'!E28-$R47*'連携'!M28-$S47*'連携'!U28-$T47*'連携'!AC28-$U47*'連携'!AK28</f>
        <v>5</v>
      </c>
      <c r="I47" s="1">
        <f>I46-$Q47*'連携'!F28-$R47*'連携'!N28-$S47*'連携'!V28-$T47*'連携'!AD28-$U47*'連携'!AL28</f>
        <v>3</v>
      </c>
      <c r="J47" s="1">
        <f>J46-$Q47*'連携'!G28-$R47*'連携'!O28-$S47*'連携'!W28-$T47*'連携'!AE28-$U47*'連携'!AM28</f>
        <v>0</v>
      </c>
      <c r="K47" s="1">
        <f>K46-$Q47*'連携'!H28-$R47*'連携'!P28-$S47*'連携'!X28-$T47*'連携'!AF28-$U47*'連携'!AN28</f>
        <v>6</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2</v>
      </c>
      <c r="H48" s="1">
        <f>H47-$Q48*'連携'!E29-$R48*'連携'!M29-$S48*'連携'!U29-$T48*'連携'!AC29-$U48*'連携'!AK29</f>
        <v>5</v>
      </c>
      <c r="I48" s="1">
        <f>I47-$Q48*'連携'!F29-$R48*'連携'!N29-$S48*'連携'!V29-$T48*'連携'!AD29-$U48*'連携'!AL29</f>
        <v>3</v>
      </c>
      <c r="J48" s="1">
        <f>J47-$Q48*'連携'!G29-$R48*'連携'!O29-$S48*'連携'!W29-$T48*'連携'!AE29-$U48*'連携'!AM29</f>
        <v>0</v>
      </c>
      <c r="K48" s="1">
        <f>K47-$Q48*'連携'!H29-$R48*'連携'!P29-$S48*'連携'!X29-$T48*'連携'!AF29-$U48*'連携'!AN29</f>
        <v>6</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2</v>
      </c>
      <c r="H49" s="1">
        <f>H48-$Q49*'連携'!E30-$R49*'連携'!M30-$S49*'連携'!U30-$T49*'連携'!AC30-$U49*'連携'!AK30</f>
        <v>1</v>
      </c>
      <c r="I49" s="1">
        <f>I48-$Q49*'連携'!F30-$R49*'連携'!N30-$S49*'連携'!V30-$T49*'連携'!AD30-$U49*'連携'!AL30</f>
        <v>0</v>
      </c>
      <c r="J49" s="1">
        <f>J48-$Q49*'連携'!G30-$R49*'連携'!O30-$S49*'連携'!W30-$T49*'連携'!AE30-$U49*'連携'!AM30</f>
        <v>0</v>
      </c>
      <c r="K49" s="1">
        <f>K48-$Q49*'連携'!H30-$R49*'連携'!P30-$S49*'連携'!X30-$T49*'連携'!AF30-$U49*'連携'!AN30</f>
        <v>3</v>
      </c>
      <c r="L49" s="1">
        <f>L48-$Q49*'連携'!I30-$R49*'連携'!Q30-$S49*'連携'!Y30-$T49*'連携'!AG30-$U49*'連携'!AO30</f>
        <v>0</v>
      </c>
      <c r="M49" s="1">
        <f>M48-$Q49*'連携'!J30-$R49*'連携'!R30-$S49*'連携'!Z30-$T49*'連携'!AH30-$U49*'連携'!AP30</f>
        <v>0</v>
      </c>
      <c r="N49" s="1">
        <f>IF(AND(SUM($Q49:$U49)&gt;0,'連携'!B30&gt;0),'連携'!B30,"")</f>
        <v>10</v>
      </c>
      <c r="O49" s="1">
        <f>IF(AND(SUM($Q49:$U49)&gt;0,'連携'!C30&gt;0),'連携'!C30,"")</f>
      </c>
      <c r="P49" s="1" t="str">
        <f>'連携'!A30</f>
        <v>静冬ノ籠</v>
      </c>
      <c r="Q49" s="1">
        <f>IF(AND($G48&gt;='連携'!D30,$H48&gt;='連携'!E30,$I48&gt;='連携'!F30,$J48&gt;='連携'!G30,$K48&gt;='連携'!H30,$L48&gt;='連携'!I30,$M48&gt;='連携'!J30),1,0)</f>
        <v>1</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U49"/>
  <sheetViews>
    <sheetView workbookViewId="0" topLeftCell="A1">
      <selection activeCell="A15" sqref="A15"/>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65</v>
      </c>
      <c r="B2" s="1">
        <f>MATCH(A2,'妖怪リスト'!B$2:B$300,0)</f>
        <v>2</v>
      </c>
      <c r="C2" s="1">
        <f>INDEX('妖怪リスト'!D$2:D$300,$B2,1)</f>
        <v>22</v>
      </c>
      <c r="D2" s="1">
        <f>INDEX('妖怪リスト'!E$2:E$300,$B2,1)</f>
        <v>9134</v>
      </c>
      <c r="E2" s="1">
        <f>INDEX('妖怪リスト'!F$2:F$300,$B2,1)</f>
        <v>9183</v>
      </c>
      <c r="F2" s="1">
        <f>INDEX('妖怪リスト'!G$2:G$300,$B2,1)</f>
        <v>7806</v>
      </c>
      <c r="G2" s="1">
        <f>IF(INDEX('妖怪リスト'!H$2:H$300,$B2,1)&gt;0,INDEX('妖怪リスト'!H$2:H$300,$B2,1),"")</f>
        <v>7</v>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69</v>
      </c>
      <c r="B3" s="1">
        <f>MATCH(A3,'妖怪リスト'!B$2:B$300,0)</f>
        <v>3</v>
      </c>
      <c r="C3" s="1">
        <f>INDEX('妖怪リスト'!D$2:D$300,$B3,1)</f>
        <v>17</v>
      </c>
      <c r="D3" s="1">
        <f>INDEX('妖怪リスト'!E$2:E$300,$B3,1)</f>
        <v>4905</v>
      </c>
      <c r="E3" s="1">
        <f>INDEX('妖怪リスト'!F$2:F$300,$B3,1)</f>
        <v>5396</v>
      </c>
      <c r="F3" s="1">
        <f>INDEX('妖怪リスト'!G$2:G$300,$B3,1)</f>
        <v>4289</v>
      </c>
      <c r="G3" s="1">
        <f>IF(INDEX('妖怪リスト'!H$2:H$300,$B3,1)&gt;0,INDEX('妖怪リスト'!H$2:H$300,$B3,1),"")</f>
      </c>
      <c r="H3" s="1">
        <f>IF(INDEX('妖怪リスト'!I$2:I$300,$B3,1)&gt;0,INDEX('妖怪リスト'!I$2:I$300,$B3,1),"")</f>
        <v>6</v>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74</v>
      </c>
      <c r="B4" s="1">
        <f>MATCH(A4,'妖怪リスト'!B$2:B$300,0)</f>
        <v>4</v>
      </c>
      <c r="C4" s="1">
        <f>INDEX('妖怪リスト'!D$2:D$300,$B4,1)</f>
        <v>14</v>
      </c>
      <c r="D4" s="1">
        <f>INDEX('妖怪リスト'!E$2:E$300,$B4,1)</f>
        <v>4635</v>
      </c>
      <c r="E4" s="1">
        <f>INDEX('妖怪リスト'!F$2:F$300,$B4,1)</f>
        <v>3930</v>
      </c>
      <c r="F4" s="1">
        <f>INDEX('妖怪リスト'!G$2:G$300,$B4,1)</f>
        <v>4277</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v>4</v>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81</v>
      </c>
      <c r="B5" s="1">
        <f>MATCH(A5,'妖怪リスト'!B$2:B$300,0)</f>
        <v>11</v>
      </c>
      <c r="C5" s="1">
        <f>INDEX('妖怪リスト'!D$2:D$300,$B5,1)</f>
        <v>18</v>
      </c>
      <c r="D5" s="1">
        <f>INDEX('妖怪リスト'!E$2:E$300,$B5,1)</f>
        <v>7793</v>
      </c>
      <c r="E5" s="1">
        <f>INDEX('妖怪リスト'!F$2:F$300,$B5,1)</f>
        <v>6553</v>
      </c>
      <c r="F5" s="1">
        <f>INDEX('妖怪リスト'!G$2:G$300,$B5,1)</f>
        <v>7020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v>7</v>
      </c>
      <c r="L5" s="1">
        <f>IF(INDEX('妖怪リスト'!M$2:M$300,$B5,1)&gt;0,INDEX('妖怪リスト'!M$2:M$300,$B5,1),"")</f>
      </c>
      <c r="M5" s="1">
        <f>IF(INDEX('妖怪リスト'!N$2:N$300,$B5,1)&gt;0,INDEX('妖怪リスト'!N$2:N$300,$B5,1),"")</f>
      </c>
      <c r="N5" s="16"/>
      <c r="O5" s="16"/>
      <c r="P5"/>
    </row>
    <row r="6" spans="1:16" ht="12.75">
      <c r="A6" s="16" t="s">
        <v>82</v>
      </c>
      <c r="B6" s="1">
        <f>MATCH(A6,'妖怪リスト'!B$2:B$300,0)</f>
        <v>12</v>
      </c>
      <c r="C6" s="1">
        <f>INDEX('妖怪リスト'!D$2:D$300,$B6,1)</f>
        <v>15</v>
      </c>
      <c r="D6" s="1">
        <f>INDEX('妖怪リスト'!E$2:E$300,$B6,1)</f>
        <v>5370</v>
      </c>
      <c r="E6" s="1">
        <f>INDEX('妖怪リスト'!F$2:F$300,$B6,1)</f>
        <v>4188</v>
      </c>
      <c r="F6" s="1">
        <f>INDEX('妖怪リスト'!G$2:G$300,$B6,1)</f>
        <v>4762</v>
      </c>
      <c r="G6" s="1">
        <f>IF(INDEX('妖怪リスト'!H$2:H$300,$B6,1)&gt;0,INDEX('妖怪リスト'!H$2:H$300,$B6,1),"")</f>
      </c>
      <c r="H6" s="1">
        <f>IF(INDEX('妖怪リスト'!I$2:I$300,$B6,1)&gt;0,INDEX('妖怪リスト'!I$2:I$300,$B6,1),"")</f>
      </c>
      <c r="I6" s="1">
        <f>IF(INDEX('妖怪リスト'!J$2:J$300,$B6,1)&gt;0,INDEX('妖怪リスト'!J$2:J$300,$B6,1),"")</f>
        <v>5</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83</v>
      </c>
      <c r="B7" s="1">
        <f>MATCH(A7,'妖怪リスト'!B$2:B$300,0)</f>
        <v>13</v>
      </c>
      <c r="C7" s="1">
        <f>INDEX('妖怪リスト'!D$2:D$300,$B7,1)</f>
        <v>14</v>
      </c>
      <c r="D7" s="1">
        <f>INDEX('妖怪リスト'!E$2:E$300,$B7,1)</f>
        <v>3849</v>
      </c>
      <c r="E7" s="1">
        <f>INDEX('妖怪リスト'!F$2:F$300,$B7,1)</f>
        <v>3661</v>
      </c>
      <c r="F7" s="1">
        <f>INDEX('妖怪リスト'!G$2:G$300,$B7,1)</f>
        <v>3440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v>4</v>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107</v>
      </c>
      <c r="B8" s="1">
        <f>MATCH(A8,'妖怪リスト'!B$2:B$300,0)</f>
        <v>41</v>
      </c>
      <c r="C8" s="1">
        <f>INDEX('妖怪リスト'!D$2:D$300,$B8,1)</f>
        <v>16</v>
      </c>
      <c r="D8" s="1">
        <f>INDEX('妖怪リスト'!E$2:E$300,$B8,1)</f>
        <v>6307</v>
      </c>
      <c r="E8" s="1">
        <f>INDEX('妖怪リスト'!F$2:F$300,$B8,1)</f>
        <v>5194</v>
      </c>
      <c r="F8" s="1">
        <f>INDEX('妖怪リスト'!G$2:G$300,$B8,1)</f>
        <v>5277</v>
      </c>
      <c r="G8" s="1">
        <f>IF(INDEX('妖怪リスト'!H$2:H$300,$B8,1)&gt;0,INDEX('妖怪リスト'!H$2:H$300,$B8,1),"")</f>
      </c>
      <c r="H8" s="1">
        <f>IF(INDEX('妖怪リスト'!I$2:I$300,$B8,1)&gt;0,INDEX('妖怪リスト'!I$2:I$300,$B8,1),"")</f>
        <v>5</v>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109</v>
      </c>
      <c r="B9" s="1">
        <f>MATCH(A9,'妖怪リスト'!B$2:B$300,0)</f>
        <v>42</v>
      </c>
      <c r="C9" s="1">
        <f>INDEX('妖怪リスト'!D$2:D$300,$B9,1)</f>
        <v>15</v>
      </c>
      <c r="D9" s="1">
        <f>INDEX('妖怪リスト'!E$2:E$300,$B9,1)</f>
        <v>5370</v>
      </c>
      <c r="E9" s="1">
        <f>INDEX('妖怪リスト'!F$2:F$300,$B9,1)</f>
        <v>5814</v>
      </c>
      <c r="F9" s="1">
        <f>INDEX('妖怪リスト'!G$2:G$300,$B9,1)</f>
        <v>5568</v>
      </c>
      <c r="G9" s="1">
        <f>IF(INDEX('妖怪リスト'!H$2:H$300,$B9,1)&gt;0,INDEX('妖怪リスト'!H$2:H$300,$B9,1),"")</f>
      </c>
      <c r="H9" s="1">
        <f>IF(INDEX('妖怪リスト'!I$2:I$300,$B9,1)&gt;0,INDEX('妖怪リスト'!I$2:I$300,$B9,1),"")</f>
      </c>
      <c r="I9" s="1">
        <f>IF(INDEX('妖怪リスト'!J$2:J$300,$B9,1)&gt;0,INDEX('妖怪リスト'!J$2:J$300,$B9,1),"")</f>
        <v>5</v>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110</v>
      </c>
      <c r="B10" s="1">
        <f>MATCH(A10,'妖怪リスト'!B$2:B$300,0)</f>
        <v>43</v>
      </c>
      <c r="C10" s="1">
        <f>INDEX('妖怪リスト'!D$2:D$300,$B10,1)</f>
        <v>13</v>
      </c>
      <c r="D10" s="1">
        <f>INDEX('妖怪リスト'!E$2:E$300,$B10,1)</f>
        <v>4493</v>
      </c>
      <c r="E10" s="1">
        <f>INDEX('妖怪リスト'!F$2:F$300,$B10,1)</f>
        <v>3637</v>
      </c>
      <c r="F10" s="1">
        <f>INDEX('妖怪リスト'!G$2:G$300,$B10,1)</f>
        <v>3790</v>
      </c>
      <c r="G10" s="1">
        <f>IF(INDEX('妖怪リスト'!H$2:H$300,$B10,1)&gt;0,INDEX('妖怪リスト'!H$2:H$300,$B10,1),"")</f>
        <v>3</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84</v>
      </c>
      <c r="B11" s="1">
        <f>MATCH(A11,'妖怪リスト'!B$2:B$300,0)</f>
        <v>15</v>
      </c>
      <c r="C11" s="1">
        <f>INDEX('妖怪リスト'!D$2:D$300,$B11,1)</f>
        <v>17</v>
      </c>
      <c r="D11" s="1">
        <f>INDEX('妖怪リスト'!E$2:E$300,$B11,1)</f>
        <v>6891</v>
      </c>
      <c r="E11" s="1">
        <f>INDEX('妖怪リスト'!F$2:F$300,$B11,1)</f>
        <v>7034</v>
      </c>
      <c r="F11" s="1">
        <f>INDEX('妖怪リスト'!G$2:G$300,$B11,1)</f>
        <v>7178</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v>7</v>
      </c>
      <c r="L11" s="1">
        <f>IF(INDEX('妖怪リスト'!M$2:M$300,$B11,1)&gt;0,INDEX('妖怪リスト'!M$2:M$300,$B11,1),"")</f>
      </c>
      <c r="M11" s="1">
        <f>IF(INDEX('妖怪リスト'!N$2:N$300,$B11,1)&gt;0,INDEX('妖怪リスト'!N$2:N$300,$B11,1),"")</f>
      </c>
      <c r="N11" s="16"/>
      <c r="O11" s="16">
        <v>1</v>
      </c>
      <c r="P11"/>
    </row>
    <row r="12" spans="1:13" ht="12.75">
      <c r="A12" s="12" t="s">
        <v>266</v>
      </c>
      <c r="C12" s="17">
        <f>SUM(C2:C11)</f>
        <v>161</v>
      </c>
      <c r="D12" s="17">
        <f>SUM(D2:D11)+INT((D2*$N2+D3*$N3+D4*$N4+D5*$N5+D6*$N6+D7*$N7+D8*$N8+D9*$N9+D10*$N10+D11*$N11)*0.5)</f>
        <v>63314</v>
      </c>
      <c r="E12" s="17">
        <f>SUM(E2:E11)+INT((E2*$N2+E3*$N3+E4*$N4+E5*$N5+E6*$N6+E7*$N7+E8*$N8+E9*$N9+E10*$N10+E11*$N11)*0.5)</f>
        <v>59181</v>
      </c>
      <c r="F12" s="17">
        <f>SUM(F2:F11)+INT((F2*$O2+F3*$O3+F4*$O4+F5*$O5+F6*$O6+F7*$O7+F8*$O8+F9*$O9+F10*$O10+F11*$O11)*0.5)</f>
        <v>56996</v>
      </c>
      <c r="G12" s="17">
        <f>SUM(G2:G11)</f>
        <v>10</v>
      </c>
      <c r="H12" s="17">
        <f>SUM(H2:H11)</f>
        <v>11</v>
      </c>
      <c r="I12" s="17">
        <f>SUM(I2:I11)</f>
        <v>10</v>
      </c>
      <c r="J12" s="17">
        <f>SUM(J2:J11)</f>
        <v>8</v>
      </c>
      <c r="K12" s="17">
        <f>SUM(K2:K11)</f>
        <v>14</v>
      </c>
      <c r="L12" s="17">
        <f>SUM(L2:L11)</f>
        <v>0</v>
      </c>
      <c r="M12" s="17">
        <f>SUM(M2:M11)</f>
        <v>0</v>
      </c>
    </row>
    <row r="14" spans="1:15" ht="12.75">
      <c r="A14" s="1" t="s">
        <v>267</v>
      </c>
      <c r="N14" s="1" t="s">
        <v>215</v>
      </c>
      <c r="O14" s="1" t="s">
        <v>216</v>
      </c>
    </row>
    <row r="15" spans="1:15" ht="12.75">
      <c r="A15" s="18"/>
      <c r="C15" s="19" t="s">
        <v>277</v>
      </c>
      <c r="D15" s="19"/>
      <c r="E15" s="19"/>
      <c r="F15" s="19"/>
      <c r="G15" s="19"/>
      <c r="H15" s="19"/>
      <c r="I15" s="19"/>
      <c r="J15" s="19"/>
      <c r="K15" s="19"/>
      <c r="L15" s="19"/>
      <c r="M15" s="19"/>
      <c r="N15" s="20"/>
      <c r="O15" s="20">
        <v>20</v>
      </c>
    </row>
    <row r="16" spans="1:15" ht="12.75">
      <c r="A16" s="21"/>
      <c r="C16" s="19" t="s">
        <v>280</v>
      </c>
      <c r="D16" s="19"/>
      <c r="E16" s="19"/>
      <c r="F16" s="19"/>
      <c r="G16" s="19"/>
      <c r="H16" s="19"/>
      <c r="I16" s="19"/>
      <c r="J16" s="19"/>
      <c r="K16" s="19"/>
      <c r="L16" s="19"/>
      <c r="M16" s="19"/>
      <c r="N16" s="20"/>
      <c r="O16" s="20">
        <v>15</v>
      </c>
    </row>
    <row r="17" spans="1:15" ht="12.75">
      <c r="A17" s="21"/>
      <c r="C17" s="19" t="s">
        <v>281</v>
      </c>
      <c r="D17" s="19"/>
      <c r="E17" s="19"/>
      <c r="F17" s="19"/>
      <c r="G17" s="19"/>
      <c r="H17" s="19"/>
      <c r="I17" s="19"/>
      <c r="J17" s="19"/>
      <c r="K17" s="19"/>
      <c r="L17" s="19"/>
      <c r="M17" s="19"/>
      <c r="N17" s="20"/>
      <c r="O17" s="20">
        <v>15</v>
      </c>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10</v>
      </c>
      <c r="H20" s="1">
        <f>H12</f>
        <v>11</v>
      </c>
      <c r="I20" s="1">
        <f>I12</f>
        <v>10</v>
      </c>
      <c r="J20" s="1">
        <f>J12</f>
        <v>8</v>
      </c>
      <c r="K20" s="1">
        <f>K12</f>
        <v>14</v>
      </c>
      <c r="L20" s="1">
        <f>L12</f>
        <v>0</v>
      </c>
      <c r="M20" s="1">
        <f>M12</f>
        <v>0</v>
      </c>
      <c r="N20"/>
      <c r="O20"/>
    </row>
    <row r="21" spans="1:17" ht="12.75">
      <c r="A21" s="23" t="s">
        <v>269</v>
      </c>
      <c r="B21" s="23"/>
      <c r="C21" s="23"/>
      <c r="D21" s="23"/>
      <c r="E21" s="23"/>
      <c r="F21" s="23"/>
      <c r="G21" s="1">
        <f>G20-$Q21*'連携'!D2-$R21*'連携'!L2-$S21*'連携'!T2-$T21*'連携'!AB2-$U21*'連携'!AJ2</f>
        <v>10</v>
      </c>
      <c r="H21" s="1">
        <f>H20-$Q21*'連携'!E2-$R21*'連携'!M2-$S21*'連携'!U2-$T21*'連携'!AC2-$U21*'連携'!AK2</f>
        <v>11</v>
      </c>
      <c r="I21" s="1">
        <f>I20-$Q21*'連携'!F2-$R21*'連携'!N2-$S21*'連携'!V2-$T21*'連携'!AD2-$U21*'連携'!AL2</f>
        <v>10</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10</v>
      </c>
      <c r="H22" s="1">
        <f>H21-$Q22*'連携'!E3-$R22*'連携'!M3-$S22*'連携'!U3-$T22*'連携'!AC3-$U22*'連携'!AK3</f>
        <v>11</v>
      </c>
      <c r="I22" s="1">
        <f>I21-$Q22*'連携'!F3-$R22*'連携'!N3-$S22*'連携'!V3-$T22*'連携'!AD3-$U22*'連携'!AL3</f>
        <v>10</v>
      </c>
      <c r="J22" s="1">
        <f>J21-$Q22*'連携'!G3-$R22*'連携'!O3-$S22*'連携'!W3-$T22*'連携'!AE3-$U22*'連携'!AM3</f>
        <v>8</v>
      </c>
      <c r="K22" s="1">
        <f>K21-$Q22*'連携'!H3-$R22*'連携'!P3-$S22*'連携'!X3-$T22*'連携'!AF3-$U22*'連携'!AN3</f>
        <v>14</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271</v>
      </c>
      <c r="B23" s="23"/>
      <c r="C23" s="23"/>
      <c r="D23" s="23"/>
      <c r="E23" s="23"/>
      <c r="F23" s="23"/>
      <c r="G23" s="1">
        <f>G22-$Q23*'連携'!D4-$R23*'連携'!L4-$S23*'連携'!T4-$T23*'連携'!AB4-$U23*'連携'!AJ4</f>
        <v>10</v>
      </c>
      <c r="H23" s="1">
        <f>H22-$Q23*'連携'!E4-$R23*'連携'!M4-$S23*'連携'!U4-$T23*'連携'!AC4-$U23*'連携'!AK4</f>
        <v>11</v>
      </c>
      <c r="I23" s="1">
        <f>I22-$Q23*'連携'!F4-$R23*'連携'!N4-$S23*'連携'!V4-$T23*'連携'!AD4-$U23*'連携'!AL4</f>
        <v>10</v>
      </c>
      <c r="J23" s="1">
        <f>J22-$Q23*'連携'!G4-$R23*'連携'!O4-$S23*'連携'!W4-$T23*'連携'!AE4-$U23*'連携'!AM4</f>
        <v>8</v>
      </c>
      <c r="K23" s="1">
        <f>K22-$Q23*'連携'!H4-$R23*'連携'!P4-$S23*'連携'!X4-$T23*'連携'!AF4-$U23*'連携'!AN4</f>
        <v>14</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10</v>
      </c>
      <c r="H24" s="1">
        <f>H23-$Q24*'連携'!E5-$R24*'連携'!M5-$S24*'連携'!U5-$T24*'連携'!AC5-$U24*'連携'!AK5</f>
        <v>11</v>
      </c>
      <c r="I24" s="1">
        <f>I23-$Q24*'連携'!F5-$R24*'連携'!N5-$S24*'連携'!V5-$T24*'連携'!AD5-$U24*'連携'!AL5</f>
        <v>10</v>
      </c>
      <c r="J24" s="1">
        <f>J23-$Q24*'連携'!G5-$R24*'連携'!O5-$S24*'連携'!W5-$T24*'連携'!AE5-$U24*'連携'!AM5</f>
        <v>8</v>
      </c>
      <c r="K24" s="1">
        <f>K23-$Q24*'連携'!H5-$R24*'連携'!P5-$S24*'連携'!X5-$T24*'連携'!AF5-$U24*'連携'!AN5</f>
        <v>14</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10</v>
      </c>
      <c r="H25" s="1">
        <f>H24-$Q25*'連携'!E6-$R25*'連携'!M6-$S25*'連携'!U6-$T25*'連携'!AC6-$U25*'連携'!AK6</f>
        <v>11</v>
      </c>
      <c r="I25" s="1">
        <f>I24-$Q25*'連携'!F6-$R25*'連携'!N6-$S25*'連携'!V6-$T25*'連携'!AD6-$U25*'連携'!AL6</f>
        <v>10</v>
      </c>
      <c r="J25" s="1">
        <f>J24-$Q25*'連携'!G6-$R25*'連携'!O6-$S25*'連携'!W6-$T25*'連携'!AE6-$U25*'連携'!AM6</f>
        <v>8</v>
      </c>
      <c r="K25" s="1">
        <f>K24-$Q25*'連携'!H6-$R25*'連携'!P6-$S25*'連携'!X6-$T25*'連携'!AF6-$U25*'連携'!AN6</f>
        <v>14</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10</v>
      </c>
      <c r="H26" s="1">
        <f>H25-$Q26*'連携'!E7-$R26*'連携'!M7-$S26*'連携'!U7-$T26*'連携'!AC7-$U26*'連携'!AK7</f>
        <v>11</v>
      </c>
      <c r="I26" s="1">
        <f>I25-$Q26*'連携'!F7-$R26*'連携'!N7-$S26*'連携'!V7-$T26*'連携'!AD7-$U26*'連携'!AL7</f>
        <v>10</v>
      </c>
      <c r="J26" s="1">
        <f>J25-$Q26*'連携'!G7-$R26*'連携'!O7-$S26*'連携'!W7-$T26*'連携'!AE7-$U26*'連携'!AM7</f>
        <v>8</v>
      </c>
      <c r="K26" s="1">
        <f>K25-$Q26*'連携'!H7-$R26*'連携'!P7-$S26*'連携'!X7-$T26*'連携'!AF7-$U26*'連携'!AN7</f>
        <v>14</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2</v>
      </c>
      <c r="H27" s="1">
        <f>H26-$Q27*'連携'!E8-$R27*'連携'!M8-$S27*'連携'!U8-$T27*'連携'!AC8-$U27*'連携'!AK8</f>
        <v>3</v>
      </c>
      <c r="I27" s="1">
        <f>I26-$Q27*'連携'!F8-$R27*'連携'!N8-$S27*'連携'!V8-$T27*'連携'!AD8-$U27*'連携'!AL8</f>
        <v>2</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2</v>
      </c>
      <c r="H28" s="1">
        <f>H27-$Q28*'連携'!E9-$R28*'連携'!M9-$S28*'連携'!U9-$T28*'連携'!AC9-$U28*'連携'!AK9</f>
        <v>3</v>
      </c>
      <c r="I28" s="1">
        <f>I27-$Q28*'連携'!F9-$R28*'連携'!N9-$S28*'連携'!V9-$T28*'連携'!AD9-$U28*'連携'!AL9</f>
        <v>2</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2</v>
      </c>
      <c r="H29" s="1">
        <f>H28-$Q29*'連携'!E10-$R29*'連携'!M10-$S29*'連携'!U10-$T29*'連携'!AC10-$U29*'連携'!AK10</f>
        <v>3</v>
      </c>
      <c r="I29" s="1">
        <f>I28-$Q29*'連携'!F10-$R29*'連携'!N10-$S29*'連携'!V10-$T29*'連携'!AD10-$U29*'連携'!AL10</f>
        <v>2</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2</v>
      </c>
      <c r="H30" s="1">
        <f>H29-$Q30*'連携'!E11-$R30*'連携'!M11-$S30*'連携'!U11-$T30*'連携'!AC11-$U30*'連携'!AK11</f>
        <v>3</v>
      </c>
      <c r="I30" s="1">
        <f>I29-$Q30*'連携'!F11-$R30*'連携'!N11-$S30*'連携'!V11-$T30*'連携'!AD11-$U30*'連携'!AL11</f>
        <v>2</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2</v>
      </c>
      <c r="H31" s="1">
        <f>H30-$Q31*'連携'!E12-$R31*'連携'!M12-$S31*'連携'!U12-$T31*'連携'!AC12-$U31*'連携'!AK12</f>
        <v>3</v>
      </c>
      <c r="I31" s="1">
        <f>I30-$Q31*'連携'!F12-$R31*'連携'!N12-$S31*'連携'!V12-$T31*'連携'!AD12-$U31*'連携'!AL12</f>
        <v>2</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2</v>
      </c>
      <c r="H32" s="1">
        <f>H31-$Q32*'連携'!E13-$R32*'連携'!M13-$S32*'連携'!U13-$T32*'連携'!AC13-$U32*'連携'!AK13</f>
        <v>3</v>
      </c>
      <c r="I32" s="1">
        <f>I31-$Q32*'連携'!F13-$R32*'連携'!N13-$S32*'連携'!V13-$T32*'連携'!AD13-$U32*'連携'!AL13</f>
        <v>2</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2</v>
      </c>
      <c r="H33" s="1">
        <f>H32-$Q33*'連携'!E14-$R33*'連携'!M14-$S33*'連携'!U14-$T33*'連携'!AC14-$U33*'連携'!AK14</f>
        <v>3</v>
      </c>
      <c r="I33" s="1">
        <f>I32-$Q33*'連携'!F14-$R33*'連携'!N14-$S33*'連携'!V14-$T33*'連携'!AD14-$U33*'連携'!AL14</f>
        <v>2</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2</v>
      </c>
      <c r="H34" s="1">
        <f>H33-$Q34*'連携'!E15-$R34*'連携'!M15-$S34*'連携'!U15-$T34*'連携'!AC15-$U34*'連携'!AK15</f>
        <v>3</v>
      </c>
      <c r="I34" s="1">
        <f>I33-$Q34*'連携'!F15-$R34*'連携'!N15-$S34*'連携'!V15-$T34*'連携'!AD15-$U34*'連携'!AL15</f>
        <v>2</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2</v>
      </c>
      <c r="H35" s="1">
        <f>H34-$Q35*'連携'!E16-$R35*'連携'!M16-$S35*'連携'!U16-$T35*'連携'!AC16-$U35*'連携'!AK16</f>
        <v>3</v>
      </c>
      <c r="I35" s="1">
        <f>I34-$Q35*'連携'!F16-$R35*'連携'!N16-$S35*'連携'!V16-$T35*'連携'!AD16-$U35*'連携'!AL16</f>
        <v>2</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2</v>
      </c>
      <c r="H36" s="1">
        <f>H35-$Q36*'連携'!E17-$R36*'連携'!M17-$S36*'連携'!U17-$T36*'連携'!AC17-$U36*'連携'!AK17</f>
        <v>3</v>
      </c>
      <c r="I36" s="1">
        <f>I35-$Q36*'連携'!F17-$R36*'連携'!N17-$S36*'連携'!V17-$T36*'連携'!AD17-$U36*'連携'!AL17</f>
        <v>2</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2</v>
      </c>
      <c r="H37" s="1">
        <f>H36-$Q37*'連携'!E18-$R37*'連携'!M18-$S37*'連携'!U18-$T37*'連携'!AC18-$U37*'連携'!AK18</f>
        <v>3</v>
      </c>
      <c r="I37" s="1">
        <f>I36-$Q37*'連携'!F18-$R37*'連携'!N18-$S37*'連携'!V18-$T37*'連携'!AD18-$U37*'連携'!AL18</f>
        <v>2</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2</v>
      </c>
      <c r="H38" s="1">
        <f>H37-$Q38*'連携'!E19-$R38*'連携'!M19-$S38*'連携'!U19-$T38*'連携'!AC19-$U38*'連携'!AK19</f>
        <v>3</v>
      </c>
      <c r="I38" s="1">
        <f>I37-$Q38*'連携'!F19-$R38*'連携'!N19-$S38*'連携'!V19-$T38*'連携'!AD19-$U38*'連携'!AL19</f>
        <v>2</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2</v>
      </c>
      <c r="H39" s="1">
        <f>H38-$Q39*'連携'!E20-$R39*'連携'!M20-$S39*'連携'!U20-$T39*'連携'!AC20-$U39*'連携'!AK20</f>
        <v>3</v>
      </c>
      <c r="I39" s="1">
        <f>I38-$Q39*'連携'!F20-$R39*'連携'!N20-$S39*'連携'!V20-$T39*'連携'!AD20-$U39*'連携'!AL20</f>
        <v>2</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2</v>
      </c>
      <c r="H40" s="1">
        <f>H39-$Q40*'連携'!E21-$R40*'連携'!M21-$S40*'連携'!U21-$T40*'連携'!AC21-$U40*'連携'!AK21</f>
        <v>3</v>
      </c>
      <c r="I40" s="1">
        <f>I39-$Q40*'連携'!F21-$R40*'連携'!N21-$S40*'連携'!V21-$T40*'連携'!AD21-$U40*'連携'!AL21</f>
        <v>2</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2</v>
      </c>
      <c r="H41" s="1">
        <f>H40-$Q41*'連携'!E22-$R41*'連携'!M22-$S41*'連携'!U22-$T41*'連携'!AC22-$U41*'連携'!AK22</f>
        <v>3</v>
      </c>
      <c r="I41" s="1">
        <f>I40-$Q41*'連携'!F22-$R41*'連携'!N22-$S41*'連携'!V22-$T41*'連携'!AD22-$U41*'連携'!AL22</f>
        <v>2</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2</v>
      </c>
      <c r="H42" s="1">
        <f>H41-$Q42*'連携'!E23-$R42*'連携'!M23-$S42*'連携'!U23-$T42*'連携'!AC23-$U42*'連携'!AK23</f>
        <v>3</v>
      </c>
      <c r="I42" s="1">
        <f>I41-$Q42*'連携'!F23-$R42*'連携'!N23-$S42*'連携'!V23-$T42*'連携'!AD23-$U42*'連携'!AL23</f>
        <v>2</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2</v>
      </c>
      <c r="H43" s="1">
        <f>H42-$Q43*'連携'!E24-$R43*'連携'!M24-$S43*'連携'!U24-$T43*'連携'!AC24-$U43*'連携'!AK24</f>
        <v>3</v>
      </c>
      <c r="I43" s="1">
        <f>I42-$Q43*'連携'!F24-$R43*'連携'!N24-$S43*'連携'!V24-$T43*'連携'!AD24-$U43*'連携'!AL24</f>
        <v>2</v>
      </c>
      <c r="J43" s="1">
        <f>J42-$Q43*'連携'!G24-$R43*'連携'!O24-$S43*'連携'!W24-$T43*'連携'!AE24-$U43*'連携'!AM24</f>
        <v>0</v>
      </c>
      <c r="K43" s="1">
        <f>K42-$Q43*'連携'!H24-$R43*'連携'!P24-$S43*'連携'!X24-$T43*'連携'!AF24-$U43*'連携'!AN24</f>
        <v>6</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2</v>
      </c>
      <c r="H44" s="1">
        <f>H43-$Q44*'連携'!E25-$R44*'連携'!M25-$S44*'連携'!U25-$T44*'連携'!AC25-$U44*'連携'!AK25</f>
        <v>3</v>
      </c>
      <c r="I44" s="1">
        <f>I43-$Q44*'連携'!F25-$R44*'連携'!N25-$S44*'連携'!V25-$T44*'連携'!AD25-$U44*'連携'!AL25</f>
        <v>2</v>
      </c>
      <c r="J44" s="1">
        <f>J43-$Q44*'連携'!G25-$R44*'連携'!O25-$S44*'連携'!W25-$T44*'連携'!AE25-$U44*'連携'!AM25</f>
        <v>0</v>
      </c>
      <c r="K44" s="1">
        <f>K43-$Q44*'連携'!H25-$R44*'連携'!P25-$S44*'連携'!X25-$T44*'連携'!AF25-$U44*'連携'!AN25</f>
        <v>6</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2</v>
      </c>
      <c r="H45" s="1">
        <f>H44-$Q45*'連携'!E26-$R45*'連携'!M26-$S45*'連携'!U26-$T45*'連携'!AC26-$U45*'連携'!AK26</f>
        <v>3</v>
      </c>
      <c r="I45" s="1">
        <f>I44-$Q45*'連携'!F26-$R45*'連携'!N26-$S45*'連携'!V26-$T45*'連携'!AD26-$U45*'連携'!AL26</f>
        <v>2</v>
      </c>
      <c r="J45" s="1">
        <f>J44-$Q45*'連携'!G26-$R45*'連携'!O26-$S45*'連携'!W26-$T45*'連携'!AE26-$U45*'連携'!AM26</f>
        <v>0</v>
      </c>
      <c r="K45" s="1">
        <f>K44-$Q45*'連携'!H26-$R45*'連携'!P26-$S45*'連携'!X26-$T45*'連携'!AF26-$U45*'連携'!AN26</f>
        <v>6</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2</v>
      </c>
      <c r="H46" s="1">
        <f>H45-$Q46*'連携'!E27-$R46*'連携'!M27-$S46*'連携'!U27-$T46*'連携'!AC27-$U46*'連携'!AK27</f>
        <v>3</v>
      </c>
      <c r="I46" s="1">
        <f>I45-$Q46*'連携'!F27-$R46*'連携'!N27-$S46*'連携'!V27-$T46*'連携'!AD27-$U46*'連携'!AL27</f>
        <v>2</v>
      </c>
      <c r="J46" s="1">
        <f>J45-$Q46*'連携'!G27-$R46*'連携'!O27-$S46*'連携'!W27-$T46*'連携'!AE27-$U46*'連携'!AM27</f>
        <v>0</v>
      </c>
      <c r="K46" s="1">
        <f>K45-$Q46*'連携'!H27-$R46*'連携'!P27-$S46*'連携'!X27-$T46*'連携'!AF27-$U46*'連携'!AN27</f>
        <v>6</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2</v>
      </c>
      <c r="H47" s="1">
        <f>H46-$Q47*'連携'!E28-$R47*'連携'!M28-$S47*'連携'!U28-$T47*'連携'!AC28-$U47*'連携'!AK28</f>
        <v>3</v>
      </c>
      <c r="I47" s="1">
        <f>I46-$Q47*'連携'!F28-$R47*'連携'!N28-$S47*'連携'!V28-$T47*'連携'!AD28-$U47*'連携'!AL28</f>
        <v>2</v>
      </c>
      <c r="J47" s="1">
        <f>J46-$Q47*'連携'!G28-$R47*'連携'!O28-$S47*'連携'!W28-$T47*'連携'!AE28-$U47*'連携'!AM28</f>
        <v>0</v>
      </c>
      <c r="K47" s="1">
        <f>K46-$Q47*'連携'!H28-$R47*'連携'!P28-$S47*'連携'!X28-$T47*'連携'!AF28-$U47*'連携'!AN28</f>
        <v>6</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2</v>
      </c>
      <c r="H48" s="1">
        <f>H47-$Q48*'連携'!E29-$R48*'連携'!M29-$S48*'連携'!U29-$T48*'連携'!AC29-$U48*'連携'!AK29</f>
        <v>3</v>
      </c>
      <c r="I48" s="1">
        <f>I47-$Q48*'連携'!F29-$R48*'連携'!N29-$S48*'連携'!V29-$T48*'連携'!AD29-$U48*'連携'!AL29</f>
        <v>2</v>
      </c>
      <c r="J48" s="1">
        <f>J47-$Q48*'連携'!G29-$R48*'連携'!O29-$S48*'連携'!W29-$T48*'連携'!AE29-$U48*'連携'!AM29</f>
        <v>0</v>
      </c>
      <c r="K48" s="1">
        <f>K47-$Q48*'連携'!H29-$R48*'連携'!P29-$S48*'連携'!X29-$T48*'連携'!AF29-$U48*'連携'!AN29</f>
        <v>6</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2</v>
      </c>
      <c r="H49" s="1">
        <f>H48-$Q49*'連携'!E30-$R49*'連携'!M30-$S49*'連携'!U30-$T49*'連携'!AC30-$U49*'連携'!AK30</f>
        <v>3</v>
      </c>
      <c r="I49" s="1">
        <f>I48-$Q49*'連携'!F30-$R49*'連携'!N30-$S49*'連携'!V30-$T49*'連携'!AD30-$U49*'連携'!AL30</f>
        <v>2</v>
      </c>
      <c r="J49" s="1">
        <f>J48-$Q49*'連携'!G30-$R49*'連携'!O30-$S49*'連携'!W30-$T49*'連携'!AE30-$U49*'連携'!AM30</f>
        <v>0</v>
      </c>
      <c r="K49" s="1">
        <f>K48-$Q49*'連携'!H30-$R49*'連携'!P30-$S49*'連携'!X30-$T49*'連携'!AF30-$U49*'連携'!AN30</f>
        <v>6</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U49"/>
  <sheetViews>
    <sheetView workbookViewId="0" topLeftCell="A10">
      <selection activeCell="A15" sqref="A15"/>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137</v>
      </c>
      <c r="B2" s="1">
        <f>MATCH(A2,'妖怪リスト'!B$2:B$300,0)</f>
        <v>73</v>
      </c>
      <c r="C2" s="1">
        <f>INDEX('妖怪リスト'!D$2:D$300,$B2,1)</f>
        <v>17</v>
      </c>
      <c r="D2" s="1">
        <f>INDEX('妖怪リスト'!E$2:E$300,$B2,1)</f>
        <v>5697</v>
      </c>
      <c r="E2" s="1">
        <f>INDEX('妖怪リスト'!F$2:F$300,$B2,1)</f>
        <v>5277</v>
      </c>
      <c r="F2" s="1">
        <f>INDEX('妖怪リスト'!G$2:G$300,$B2,1)</f>
        <v>6050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v>5</v>
      </c>
      <c r="M2" s="1">
        <f>IF(INDEX('妖怪リスト'!N$2:N$300,$B2,1)&gt;0,INDEX('妖怪リスト'!N$2:N$300,$B2,1),"")</f>
      </c>
      <c r="N2" s="16"/>
      <c r="O2" s="16"/>
      <c r="P2"/>
    </row>
    <row r="3" spans="1:16" ht="12.75">
      <c r="A3" s="16" t="s">
        <v>92</v>
      </c>
      <c r="B3" s="1">
        <f>MATCH(A3,'妖怪リスト'!B$2:B$300,0)</f>
        <v>25</v>
      </c>
      <c r="C3" s="1">
        <f>INDEX('妖怪リスト'!D$2:D$300,$B3,1)</f>
        <v>22</v>
      </c>
      <c r="D3" s="1">
        <f>INDEX('妖怪リスト'!E$2:E$300,$B3,1)</f>
        <v>9396</v>
      </c>
      <c r="E3" s="1">
        <f>INDEX('妖怪リスト'!F$2:F$300,$B3,1)</f>
        <v>8927</v>
      </c>
      <c r="F3" s="1">
        <f>INDEX('妖怪リスト'!G$2:G$300,$B3,1)</f>
        <v>7769</v>
      </c>
      <c r="G3" s="1">
        <f>IF(INDEX('妖怪リスト'!H$2:H$300,$B3,1)&gt;0,INDEX('妖怪リスト'!H$2:H$300,$B3,1),"")</f>
      </c>
      <c r="H3" s="1">
        <f>IF(INDEX('妖怪リスト'!I$2:I$300,$B3,1)&gt;0,INDEX('妖怪リスト'!I$2:I$300,$B3,1),"")</f>
      </c>
      <c r="I3" s="1">
        <f>IF(INDEX('妖怪リスト'!J$2:J$300,$B3,1)&gt;0,INDEX('妖怪リスト'!J$2:J$300,$B3,1),"")</f>
        <v>7</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114</v>
      </c>
      <c r="B4" s="1">
        <f>MATCH(A4,'妖怪リスト'!B$2:B$300,0)</f>
        <v>47</v>
      </c>
      <c r="C4" s="1">
        <f>INDEX('妖怪リスト'!D$2:D$300,$B4,1)</f>
        <v>26</v>
      </c>
      <c r="D4" s="1">
        <f>INDEX('妖怪リスト'!E$2:E$300,$B4,1)</f>
        <v>10260</v>
      </c>
      <c r="E4" s="1">
        <f>INDEX('妖怪リスト'!F$2:F$300,$B4,1)</f>
        <v>9060</v>
      </c>
      <c r="F4" s="1">
        <f>INDEX('妖怪リスト'!G$2:G$300,$B4,1)</f>
        <v>8600</v>
      </c>
      <c r="G4" s="1">
        <f>IF(INDEX('妖怪リスト'!H$2:H$300,$B4,1)&gt;0,INDEX('妖怪リスト'!H$2:H$300,$B4,1),"")</f>
      </c>
      <c r="H4" s="1">
        <f>IF(INDEX('妖怪リスト'!I$2:I$300,$B4,1)&gt;0,INDEX('妖怪リスト'!I$2:I$300,$B4,1),"")</f>
        <v>10</v>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v>1</v>
      </c>
      <c r="O4" s="16"/>
      <c r="P4"/>
    </row>
    <row r="5" spans="1:16" ht="12.75">
      <c r="A5" s="16" t="s">
        <v>131</v>
      </c>
      <c r="B5" s="1">
        <f>MATCH(A5,'妖怪リスト'!B$2:B$300,0)</f>
        <v>65</v>
      </c>
      <c r="C5" s="1">
        <f>INDEX('妖怪リスト'!D$2:D$300,$B5,1)</f>
        <v>21</v>
      </c>
      <c r="D5" s="1">
        <f>INDEX('妖怪リスト'!E$2:E$300,$B5,1)</f>
        <v>8971</v>
      </c>
      <c r="E5" s="1">
        <f>INDEX('妖怪リスト'!F$2:F$300,$B5,1)</f>
        <v>8817</v>
      </c>
      <c r="F5" s="1">
        <f>INDEX('妖怪リスト'!G$2:G$300,$B5,1)</f>
        <v>7090</v>
      </c>
      <c r="G5" s="1">
        <f>IF(INDEX('妖怪リスト'!H$2:H$300,$B5,1)&gt;0,INDEX('妖怪リスト'!H$2:H$300,$B5,1),"")</f>
        <v>6</v>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130</v>
      </c>
      <c r="B6" s="1">
        <f>MATCH(A6,'妖怪リスト'!B$2:B$300,0)</f>
        <v>64</v>
      </c>
      <c r="C6" s="1">
        <f>INDEX('妖怪リスト'!D$2:D$300,$B6,1)</f>
        <v>20</v>
      </c>
      <c r="D6" s="1">
        <f>INDEX('妖怪リスト'!E$2:E$300,$B6,1)</f>
        <v>8307</v>
      </c>
      <c r="E6" s="1">
        <f>INDEX('妖怪リスト'!F$2:F$300,$B6,1)</f>
        <v>8459</v>
      </c>
      <c r="F6" s="1">
        <f>INDEX('妖怪リスト'!G$2:G$300,$B6,1)</f>
        <v>9558</v>
      </c>
      <c r="G6" s="1">
        <f>IF(INDEX('妖怪リスト'!H$2:H$300,$B6,1)&gt;0,INDEX('妖怪リスト'!H$2:H$300,$B6,1),"")</f>
      </c>
      <c r="H6" s="1">
        <f>IF(INDEX('妖怪リスト'!I$2:I$300,$B6,1)&gt;0,INDEX('妖怪リスト'!I$2:I$300,$B6,1),"")</f>
      </c>
      <c r="I6" s="1">
        <f>IF(INDEX('妖怪リスト'!J$2:J$300,$B6,1)&gt;0,INDEX('妖怪リスト'!J$2:J$300,$B6,1),"")</f>
        <v>8</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v>1</v>
      </c>
      <c r="P6"/>
    </row>
    <row r="7" spans="1:16" ht="12.75">
      <c r="A7" s="16" t="s">
        <v>118</v>
      </c>
      <c r="B7" s="1">
        <f>MATCH(A7,'妖怪リスト'!B$2:B$300,0)</f>
        <v>48</v>
      </c>
      <c r="C7" s="1">
        <f>INDEX('妖怪リスト'!D$2:D$300,$B7,1)</f>
        <v>22</v>
      </c>
      <c r="D7" s="1">
        <f>INDEX('妖怪リスト'!E$2:E$300,$B7,1)</f>
        <v>9426</v>
      </c>
      <c r="E7" s="1">
        <f>INDEX('妖怪リスト'!F$2:F$300,$B7,1)</f>
        <v>9116</v>
      </c>
      <c r="F7" s="1">
        <f>INDEX('妖怪リスト'!G$2:G$300,$B7,1)</f>
        <v>8318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84</v>
      </c>
      <c r="B8" s="1">
        <f>MATCH(A8,'妖怪リスト'!B$2:B$300,0)</f>
        <v>15</v>
      </c>
      <c r="C8" s="1">
        <f>INDEX('妖怪リスト'!D$2:D$300,$B8,1)</f>
        <v>17</v>
      </c>
      <c r="D8" s="1">
        <f>INDEX('妖怪リスト'!E$2:E$300,$B8,1)</f>
        <v>6891</v>
      </c>
      <c r="E8" s="1">
        <f>INDEX('妖怪リスト'!F$2:F$300,$B8,1)</f>
        <v>7034</v>
      </c>
      <c r="F8" s="1">
        <f>INDEX('妖怪リスト'!G$2:G$300,$B8,1)</f>
        <v>7178</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v>7</v>
      </c>
      <c r="L8" s="1">
        <f>IF(INDEX('妖怪リスト'!M$2:M$300,$B8,1)&gt;0,INDEX('妖怪リスト'!M$2:M$300,$B8,1),"")</f>
      </c>
      <c r="M8" s="1">
        <f>IF(INDEX('妖怪リスト'!N$2:N$300,$B8,1)&gt;0,INDEX('妖怪リスト'!N$2:N$300,$B8,1),"")</f>
      </c>
      <c r="N8" s="16"/>
      <c r="O8" s="16"/>
      <c r="P8"/>
    </row>
    <row r="9" spans="1:16" ht="12.75">
      <c r="A9" s="16" t="s">
        <v>85</v>
      </c>
      <c r="B9" s="1">
        <f>MATCH(A9,'妖怪リスト'!B$2:B$300,0)</f>
        <v>16</v>
      </c>
      <c r="C9" s="1">
        <f>INDEX('妖怪リスト'!D$2:D$300,$B9,1)</f>
        <v>17</v>
      </c>
      <c r="D9" s="1">
        <f>INDEX('妖怪リスト'!E$2:E$300,$B9,1)</f>
        <v>6983</v>
      </c>
      <c r="E9" s="1">
        <f>INDEX('妖怪リスト'!F$2:F$300,$B9,1)</f>
        <v>7771</v>
      </c>
      <c r="F9" s="1">
        <f>INDEX('妖怪リスト'!G$2:G$300,$B9,1)</f>
        <v>6358</v>
      </c>
      <c r="G9" s="1">
        <f>IF(INDEX('妖怪リスト'!H$2:H$300,$B9,1)&gt;0,INDEX('妖怪リスト'!H$2:H$300,$B9,1),"")</f>
      </c>
      <c r="H9" s="1">
        <f>IF(INDEX('妖怪リスト'!I$2:I$300,$B9,1)&gt;0,INDEX('妖怪リスト'!I$2:I$300,$B9,1),"")</f>
        <v>7</v>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86</v>
      </c>
      <c r="B10" s="1">
        <f>MATCH(A10,'妖怪リスト'!B$2:B$300,0)</f>
        <v>17</v>
      </c>
      <c r="C10" s="1">
        <f>INDEX('妖怪リスト'!D$2:D$300,$B10,1)</f>
        <v>17</v>
      </c>
      <c r="D10" s="1">
        <f>INDEX('妖怪リスト'!E$2:E$300,$B10,1)</f>
        <v>6666</v>
      </c>
      <c r="E10" s="1">
        <f>INDEX('妖怪リスト'!F$2:F$300,$B10,1)</f>
        <v>6123</v>
      </c>
      <c r="F10" s="1">
        <f>INDEX('妖怪リスト'!G$2:G$300,$B10,1)</f>
        <v>6389</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v>8</v>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88</v>
      </c>
      <c r="B11" s="1">
        <f>MATCH(A11,'妖怪リスト'!B$2:B$300,0)</f>
        <v>18</v>
      </c>
      <c r="C11" s="1">
        <f>INDEX('妖怪リスト'!D$2:D$300,$B11,1)</f>
        <v>17</v>
      </c>
      <c r="D11" s="1">
        <f>INDEX('妖怪リスト'!E$2:E$300,$B11,1)</f>
        <v>8297</v>
      </c>
      <c r="E11" s="1">
        <f>INDEX('妖怪リスト'!F$2:F$300,$B11,1)</f>
        <v>7127</v>
      </c>
      <c r="F11" s="1">
        <f>INDEX('妖怪リスト'!G$2:G$300,$B11,1)</f>
        <v>7095</v>
      </c>
      <c r="G11" s="1">
        <f>IF(INDEX('妖怪リスト'!H$2:H$300,$B11,1)&gt;0,INDEX('妖怪リスト'!H$2:H$300,$B11,1),"")</f>
        <v>7</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196</v>
      </c>
      <c r="D12" s="17">
        <f>SUM(D2:D11)+INT((D2*$N2+D3*$N3+D4*$N4+D5*$N5+D6*$N6+D7*$N7+D8*$N8+D9*$N9+D10*$N10+D11*$N11)*0.5)</f>
        <v>86024</v>
      </c>
      <c r="E12" s="17">
        <f>SUM(E2:E11)+INT((E2*$N2+E3*$N3+E4*$N4+E5*$N5+E6*$N6+E7*$N7+E8*$N8+E9*$N9+E10*$N10+E11*$N11)*0.5)</f>
        <v>82241</v>
      </c>
      <c r="F12" s="17">
        <f>SUM(F2:F11)+INT((F2*$O2+F3*$O3+F4*$O4+F5*$O5+F6*$O6+F7*$O7+F8*$O8+F9*$O9+F10*$O10+F11*$O11)*0.5)</f>
        <v>79184</v>
      </c>
      <c r="G12" s="17">
        <f>SUM(G2:G11)</f>
        <v>13</v>
      </c>
      <c r="H12" s="17">
        <f>SUM(H2:H11)</f>
        <v>17</v>
      </c>
      <c r="I12" s="17">
        <f>SUM(I2:I11)</f>
        <v>15</v>
      </c>
      <c r="J12" s="17">
        <f>SUM(J2:J11)</f>
        <v>8</v>
      </c>
      <c r="K12" s="17">
        <f>SUM(K2:K11)</f>
        <v>14</v>
      </c>
      <c r="L12" s="17">
        <f>SUM(L2:L11)</f>
        <v>5</v>
      </c>
      <c r="M12" s="17">
        <f>SUM(M2:M11)</f>
        <v>0</v>
      </c>
    </row>
    <row r="14" spans="1:15" ht="12.75">
      <c r="A14" s="1" t="s">
        <v>267</v>
      </c>
      <c r="N14" s="1" t="s">
        <v>215</v>
      </c>
      <c r="O14" s="1" t="s">
        <v>216</v>
      </c>
    </row>
    <row r="15" spans="1:15" ht="12.75">
      <c r="A15" s="18"/>
      <c r="C15" s="19" t="s">
        <v>282</v>
      </c>
      <c r="D15" s="19"/>
      <c r="E15" s="19"/>
      <c r="F15" s="19"/>
      <c r="G15" s="19"/>
      <c r="H15" s="19"/>
      <c r="I15" s="19"/>
      <c r="J15" s="19"/>
      <c r="K15" s="19"/>
      <c r="L15" s="19"/>
      <c r="M15" s="19"/>
      <c r="N15" s="20">
        <v>25</v>
      </c>
      <c r="O15" s="20"/>
    </row>
    <row r="16" spans="1:15" ht="12.75">
      <c r="A16" s="21"/>
      <c r="C16" s="19" t="s">
        <v>283</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13</v>
      </c>
      <c r="H20" s="1">
        <f>H12</f>
        <v>17</v>
      </c>
      <c r="I20" s="1">
        <f>I12</f>
        <v>15</v>
      </c>
      <c r="J20" s="1">
        <f>J12</f>
        <v>8</v>
      </c>
      <c r="K20" s="1">
        <f>K12</f>
        <v>14</v>
      </c>
      <c r="L20" s="1">
        <f>L12</f>
        <v>5</v>
      </c>
      <c r="M20" s="1">
        <f>M12</f>
        <v>0</v>
      </c>
      <c r="N20"/>
      <c r="O20"/>
    </row>
    <row r="21" spans="1:17" ht="12.75">
      <c r="A21" s="23" t="s">
        <v>269</v>
      </c>
      <c r="B21" s="23"/>
      <c r="C21" s="23"/>
      <c r="D21" s="23"/>
      <c r="E21" s="23"/>
      <c r="F21" s="23"/>
      <c r="G21" s="1">
        <f>G20-$Q21*'連携'!D2-$R21*'連携'!L2-$S21*'連携'!T2-$T21*'連携'!AB2-$U21*'連携'!AJ2</f>
        <v>13</v>
      </c>
      <c r="H21" s="1">
        <f>H20-$Q21*'連携'!E2-$R21*'連携'!M2-$S21*'連携'!U2-$T21*'連携'!AC2-$U21*'連携'!AK2</f>
        <v>17</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5</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13</v>
      </c>
      <c r="H22" s="1">
        <f>H21-$Q22*'連携'!E3-$R22*'連携'!M3-$S22*'連携'!U3-$T22*'連携'!AC3-$U22*'連携'!AK3</f>
        <v>17</v>
      </c>
      <c r="I22" s="1">
        <f>I21-$Q22*'連携'!F3-$R22*'連携'!N3-$S22*'連携'!V3-$T22*'連携'!AD3-$U22*'連携'!AL3</f>
        <v>15</v>
      </c>
      <c r="J22" s="1">
        <f>J21-$Q22*'連携'!G3-$R22*'連携'!O3-$S22*'連携'!W3-$T22*'連携'!AE3-$U22*'連携'!AM3</f>
        <v>8</v>
      </c>
      <c r="K22" s="1">
        <f>K21-$Q22*'連携'!H3-$R22*'連携'!P3-$S22*'連携'!X3-$T22*'連携'!AF3-$U22*'連携'!AN3</f>
        <v>14</v>
      </c>
      <c r="L22" s="1">
        <f>L21-$Q22*'連携'!I3-$R22*'連携'!Q3-$S22*'連携'!Y3-$T22*'連携'!AG3-$U22*'連携'!AO3</f>
        <v>5</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271</v>
      </c>
      <c r="B23" s="23"/>
      <c r="C23" s="23"/>
      <c r="D23" s="23"/>
      <c r="E23" s="23"/>
      <c r="F23" s="23"/>
      <c r="G23" s="1">
        <f>G22-$Q23*'連携'!D4-$R23*'連携'!L4-$S23*'連携'!T4-$T23*'連携'!AB4-$U23*'連携'!AJ4</f>
        <v>13</v>
      </c>
      <c r="H23" s="1">
        <f>H22-$Q23*'連携'!E4-$R23*'連携'!M4-$S23*'連携'!U4-$T23*'連携'!AC4-$U23*'連携'!AK4</f>
        <v>17</v>
      </c>
      <c r="I23" s="1">
        <f>I22-$Q23*'連携'!F4-$R23*'連携'!N4-$S23*'連携'!V4-$T23*'連携'!AD4-$U23*'連携'!AL4</f>
        <v>15</v>
      </c>
      <c r="J23" s="1">
        <f>J22-$Q23*'連携'!G4-$R23*'連携'!O4-$S23*'連携'!W4-$T23*'連携'!AE4-$U23*'連携'!AM4</f>
        <v>8</v>
      </c>
      <c r="K23" s="1">
        <f>K22-$Q23*'連携'!H4-$R23*'連携'!P4-$S23*'連携'!X4-$T23*'連携'!AF4-$U23*'連携'!AN4</f>
        <v>14</v>
      </c>
      <c r="L23" s="1">
        <f>L22-$Q23*'連携'!I4-$R23*'連携'!Q4-$S23*'連携'!Y4-$T23*'連携'!AG4-$U23*'連携'!AO4</f>
        <v>5</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13</v>
      </c>
      <c r="H24" s="1">
        <f>H23-$Q24*'連携'!E5-$R24*'連携'!M5-$S24*'連携'!U5-$T24*'連携'!AC5-$U24*'連携'!AK5</f>
        <v>17</v>
      </c>
      <c r="I24" s="1">
        <f>I23-$Q24*'連携'!F5-$R24*'連携'!N5-$S24*'連携'!V5-$T24*'連携'!AD5-$U24*'連携'!AL5</f>
        <v>15</v>
      </c>
      <c r="J24" s="1">
        <f>J23-$Q24*'連携'!G5-$R24*'連携'!O5-$S24*'連携'!W5-$T24*'連携'!AE5-$U24*'連携'!AM5</f>
        <v>8</v>
      </c>
      <c r="K24" s="1">
        <f>K23-$Q24*'連携'!H5-$R24*'連携'!P5-$S24*'連携'!X5-$T24*'連携'!AF5-$U24*'連携'!AN5</f>
        <v>14</v>
      </c>
      <c r="L24" s="1">
        <f>L23-$Q24*'連携'!I5-$R24*'連携'!Q5-$S24*'連携'!Y5-$T24*'連携'!AG5-$U24*'連携'!AO5</f>
        <v>5</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13</v>
      </c>
      <c r="H25" s="1">
        <f>H24-$Q25*'連携'!E6-$R25*'連携'!M6-$S25*'連携'!U6-$T25*'連携'!AC6-$U25*'連携'!AK6</f>
        <v>17</v>
      </c>
      <c r="I25" s="1">
        <f>I24-$Q25*'連携'!F6-$R25*'連携'!N6-$S25*'連携'!V6-$T25*'連携'!AD6-$U25*'連携'!AL6</f>
        <v>15</v>
      </c>
      <c r="J25" s="1">
        <f>J24-$Q25*'連携'!G6-$R25*'連携'!O6-$S25*'連携'!W6-$T25*'連携'!AE6-$U25*'連携'!AM6</f>
        <v>8</v>
      </c>
      <c r="K25" s="1">
        <f>K24-$Q25*'連携'!H6-$R25*'連携'!P6-$S25*'連携'!X6-$T25*'連携'!AF6-$U25*'連携'!AN6</f>
        <v>14</v>
      </c>
      <c r="L25" s="1">
        <f>L24-$Q25*'連携'!I6-$R25*'連携'!Q6-$S25*'連携'!Y6-$T25*'連携'!AG6-$U25*'連携'!AO6</f>
        <v>5</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13</v>
      </c>
      <c r="H26" s="1">
        <f>H25-$Q26*'連携'!E7-$R26*'連携'!M7-$S26*'連携'!U7-$T26*'連携'!AC7-$U26*'連携'!AK7</f>
        <v>17</v>
      </c>
      <c r="I26" s="1">
        <f>I25-$Q26*'連携'!F7-$R26*'連携'!N7-$S26*'連携'!V7-$T26*'連携'!AD7-$U26*'連携'!AL7</f>
        <v>15</v>
      </c>
      <c r="J26" s="1">
        <f>J25-$Q26*'連携'!G7-$R26*'連携'!O7-$S26*'連携'!W7-$T26*'連携'!AE7-$U26*'連携'!AM7</f>
        <v>8</v>
      </c>
      <c r="K26" s="1">
        <f>K25-$Q26*'連携'!H7-$R26*'連携'!P7-$S26*'連携'!X7-$T26*'連携'!AF7-$U26*'連携'!AN7</f>
        <v>14</v>
      </c>
      <c r="L26" s="1">
        <f>L25-$Q26*'連携'!I7-$R26*'連携'!Q7-$S26*'連携'!Y7-$T26*'連携'!AG7-$U26*'連携'!AO7</f>
        <v>5</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5</v>
      </c>
      <c r="H27" s="1">
        <f>H26-$Q27*'連携'!E8-$R27*'連携'!M8-$S27*'連携'!U8-$T27*'連携'!AC8-$U27*'連携'!AK8</f>
        <v>9</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5</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5</v>
      </c>
      <c r="H28" s="1">
        <f>H27-$Q28*'連携'!E9-$R28*'連携'!M9-$S28*'連携'!U9-$T28*'連携'!AC9-$U28*'連携'!AK9</f>
        <v>9</v>
      </c>
      <c r="I28" s="1">
        <f>I27-$Q28*'連携'!F9-$R28*'連携'!N9-$S28*'連携'!V9-$T28*'連携'!AD9-$U28*'連携'!AL9</f>
        <v>7</v>
      </c>
      <c r="J28" s="1">
        <f>J27-$Q28*'連携'!G9-$R28*'連携'!O9-$S28*'連携'!W9-$T28*'連携'!AE9-$U28*'連携'!AM9</f>
        <v>0</v>
      </c>
      <c r="K28" s="1">
        <f>K27-$Q28*'連携'!H9-$R28*'連携'!P9-$S28*'連携'!X9-$T28*'連携'!AF9-$U28*'連携'!AN9</f>
        <v>6</v>
      </c>
      <c r="L28" s="1">
        <f>L27-$Q28*'連携'!I9-$R28*'連携'!Q9-$S28*'連携'!Y9-$T28*'連携'!AG9-$U28*'連携'!AO9</f>
        <v>5</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5</v>
      </c>
      <c r="H29" s="1">
        <f>H28-$Q29*'連携'!E10-$R29*'連携'!M10-$S29*'連携'!U10-$T29*'連携'!AC10-$U29*'連携'!AK10</f>
        <v>9</v>
      </c>
      <c r="I29" s="1">
        <f>I28-$Q29*'連携'!F10-$R29*'連携'!N10-$S29*'連携'!V10-$T29*'連携'!AD10-$U29*'連携'!AL10</f>
        <v>7</v>
      </c>
      <c r="J29" s="1">
        <f>J28-$Q29*'連携'!G10-$R29*'連携'!O10-$S29*'連携'!W10-$T29*'連携'!AE10-$U29*'連携'!AM10</f>
        <v>0</v>
      </c>
      <c r="K29" s="1">
        <f>K28-$Q29*'連携'!H10-$R29*'連携'!P10-$S29*'連携'!X10-$T29*'連携'!AF10-$U29*'連携'!AN10</f>
        <v>6</v>
      </c>
      <c r="L29" s="1">
        <f>L28-$Q29*'連携'!I10-$R29*'連携'!Q10-$S29*'連携'!Y10-$T29*'連携'!AG10-$U29*'連携'!AO10</f>
        <v>5</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1</v>
      </c>
      <c r="H30" s="1">
        <f>H29-$Q30*'連携'!E11-$R30*'連携'!M11-$S30*'連携'!U11-$T30*'連携'!AC11-$U30*'連携'!AK11</f>
        <v>5</v>
      </c>
      <c r="I30" s="1">
        <f>I29-$Q30*'連携'!F11-$R30*'連携'!N11-$S30*'連携'!V11-$T30*'連携'!AD11-$U30*'連携'!AL11</f>
        <v>7</v>
      </c>
      <c r="J30" s="1">
        <f>J29-$Q30*'連携'!G11-$R30*'連携'!O11-$S30*'連携'!W11-$T30*'連携'!AE11-$U30*'連携'!AM11</f>
        <v>0</v>
      </c>
      <c r="K30" s="1">
        <f>K29-$Q30*'連携'!H11-$R30*'連携'!P11-$S30*'連携'!X11-$T30*'連携'!AF11-$U30*'連携'!AN11</f>
        <v>2</v>
      </c>
      <c r="L30" s="1">
        <f>L29-$Q30*'連携'!I11-$R30*'連携'!Q11-$S30*'連携'!Y11-$T30*'連携'!AG11-$U30*'連携'!AO11</f>
        <v>1</v>
      </c>
      <c r="M30" s="1">
        <f>M29-$Q30*'連携'!J11-$R30*'連携'!R11-$S30*'連携'!Z11-$T30*'連携'!AH11-$U30*'連携'!AP11</f>
        <v>0</v>
      </c>
      <c r="N30" s="1">
        <f>IF(AND(SUM($Q30:$U30)&gt;0,'連携'!B11&gt;0),'連携'!B11,"")</f>
        <v>20</v>
      </c>
      <c r="O30" s="1">
        <f>IF(AND(SUM($Q30:$U30)&gt;0,'連携'!C11&gt;0),'連携'!C11,"")</f>
      </c>
      <c r="P30" s="1" t="str">
        <f>'連携'!A11</f>
        <v>宝春ノ光歌 </v>
      </c>
      <c r="Q30" s="1">
        <f>IF(AND($G29&gt;='連携'!D11,$H29&gt;='連携'!E11,$I29&gt;='連携'!F11,$J29&gt;='連携'!G11,$K29&gt;='連携'!H11,$L29&gt;='連携'!I11,$M29&gt;='連携'!J11),1,0)</f>
        <v>1</v>
      </c>
    </row>
    <row r="31" spans="1:17" ht="12.75">
      <c r="A31" s="23"/>
      <c r="B31" s="23"/>
      <c r="C31" s="23"/>
      <c r="D31" s="23"/>
      <c r="E31" s="23"/>
      <c r="F31" s="23"/>
      <c r="G31" s="1">
        <f>G30-$Q31*'連携'!D12-$R31*'連携'!L12-$S31*'連携'!T12-$T31*'連携'!AB12-$U31*'連携'!AJ12</f>
        <v>1</v>
      </c>
      <c r="H31" s="1">
        <f>H30-$Q31*'連携'!E12-$R31*'連携'!M12-$S31*'連携'!U12-$T31*'連携'!AC12-$U31*'連携'!AK12</f>
        <v>5</v>
      </c>
      <c r="I31" s="1">
        <f>I30-$Q31*'連携'!F12-$R31*'連携'!N12-$S31*'連携'!V12-$T31*'連携'!AD12-$U31*'連携'!AL12</f>
        <v>7</v>
      </c>
      <c r="J31" s="1">
        <f>J30-$Q31*'連携'!G12-$R31*'連携'!O12-$S31*'連携'!W12-$T31*'連携'!AE12-$U31*'連携'!AM12</f>
        <v>0</v>
      </c>
      <c r="K31" s="1">
        <f>K30-$Q31*'連携'!H12-$R31*'連携'!P12-$S31*'連携'!X12-$T31*'連携'!AF12-$U31*'連携'!AN12</f>
        <v>2</v>
      </c>
      <c r="L31" s="1">
        <f>L30-$Q31*'連携'!I12-$R31*'連携'!Q12-$S31*'連携'!Y12-$T31*'連携'!AG12-$U31*'連携'!AO12</f>
        <v>1</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1</v>
      </c>
      <c r="H32" s="1">
        <f>H31-$Q32*'連携'!E13-$R32*'連携'!M13-$S32*'連携'!U13-$T32*'連携'!AC13-$U32*'連携'!AK13</f>
        <v>5</v>
      </c>
      <c r="I32" s="1">
        <f>I31-$Q32*'連携'!F13-$R32*'連携'!N13-$S32*'連携'!V13-$T32*'連携'!AD13-$U32*'連携'!AL13</f>
        <v>7</v>
      </c>
      <c r="J32" s="1">
        <f>J31-$Q32*'連携'!G13-$R32*'連携'!O13-$S32*'連携'!W13-$T32*'連携'!AE13-$U32*'連携'!AM13</f>
        <v>0</v>
      </c>
      <c r="K32" s="1">
        <f>K31-$Q32*'連携'!H13-$R32*'連携'!P13-$S32*'連携'!X13-$T32*'連携'!AF13-$U32*'連携'!AN13</f>
        <v>2</v>
      </c>
      <c r="L32" s="1">
        <f>L31-$Q32*'連携'!I13-$R32*'連携'!Q13-$S32*'連携'!Y13-$T32*'連携'!AG13-$U32*'連携'!AO13</f>
        <v>1</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1</v>
      </c>
      <c r="H33" s="1">
        <f>H32-$Q33*'連携'!E14-$R33*'連携'!M14-$S33*'連携'!U14-$T33*'連携'!AC14-$U33*'連携'!AK14</f>
        <v>5</v>
      </c>
      <c r="I33" s="1">
        <f>I32-$Q33*'連携'!F14-$R33*'連携'!N14-$S33*'連携'!V14-$T33*'連携'!AD14-$U33*'連携'!AL14</f>
        <v>7</v>
      </c>
      <c r="J33" s="1">
        <f>J32-$Q33*'連携'!G14-$R33*'連携'!O14-$S33*'連携'!W14-$T33*'連携'!AE14-$U33*'連携'!AM14</f>
        <v>0</v>
      </c>
      <c r="K33" s="1">
        <f>K32-$Q33*'連携'!H14-$R33*'連携'!P14-$S33*'連携'!X14-$T33*'連携'!AF14-$U33*'連携'!AN14</f>
        <v>2</v>
      </c>
      <c r="L33" s="1">
        <f>L32-$Q33*'連携'!I14-$R33*'連携'!Q14-$S33*'連携'!Y14-$T33*'連携'!AG14-$U33*'連携'!AO14</f>
        <v>1</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1</v>
      </c>
      <c r="H34" s="1">
        <f>H33-$Q34*'連携'!E15-$R34*'連携'!M15-$S34*'連携'!U15-$T34*'連携'!AC15-$U34*'連携'!AK15</f>
        <v>5</v>
      </c>
      <c r="I34" s="1">
        <f>I33-$Q34*'連携'!F15-$R34*'連携'!N15-$S34*'連携'!V15-$T34*'連携'!AD15-$U34*'連携'!AL15</f>
        <v>7</v>
      </c>
      <c r="J34" s="1">
        <f>J33-$Q34*'連携'!G15-$R34*'連携'!O15-$S34*'連携'!W15-$T34*'連携'!AE15-$U34*'連携'!AM15</f>
        <v>0</v>
      </c>
      <c r="K34" s="1">
        <f>K33-$Q34*'連携'!H15-$R34*'連携'!P15-$S34*'連携'!X15-$T34*'連携'!AF15-$U34*'連携'!AN15</f>
        <v>2</v>
      </c>
      <c r="L34" s="1">
        <f>L33-$Q34*'連携'!I15-$R34*'連携'!Q15-$S34*'連携'!Y15-$T34*'連携'!AG15-$U34*'連携'!AO15</f>
        <v>1</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1</v>
      </c>
      <c r="H35" s="1">
        <f>H34-$Q35*'連携'!E16-$R35*'連携'!M16-$S35*'連携'!U16-$T35*'連携'!AC16-$U35*'連携'!AK16</f>
        <v>5</v>
      </c>
      <c r="I35" s="1">
        <f>I34-$Q35*'連携'!F16-$R35*'連携'!N16-$S35*'連携'!V16-$T35*'連携'!AD16-$U35*'連携'!AL16</f>
        <v>7</v>
      </c>
      <c r="J35" s="1">
        <f>J34-$Q35*'連携'!G16-$R35*'連携'!O16-$S35*'連携'!W16-$T35*'連携'!AE16-$U35*'連携'!AM16</f>
        <v>0</v>
      </c>
      <c r="K35" s="1">
        <f>K34-$Q35*'連携'!H16-$R35*'連携'!P16-$S35*'連携'!X16-$T35*'連携'!AF16-$U35*'連携'!AN16</f>
        <v>2</v>
      </c>
      <c r="L35" s="1">
        <f>L34-$Q35*'連携'!I16-$R35*'連携'!Q16-$S35*'連携'!Y16-$T35*'連携'!AG16-$U35*'連携'!AO16</f>
        <v>1</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1</v>
      </c>
      <c r="H36" s="1">
        <f>H35-$Q36*'連携'!E17-$R36*'連携'!M17-$S36*'連携'!U17-$T36*'連携'!AC17-$U36*'連携'!AK17</f>
        <v>5</v>
      </c>
      <c r="I36" s="1">
        <f>I35-$Q36*'連携'!F17-$R36*'連携'!N17-$S36*'連携'!V17-$T36*'連携'!AD17-$U36*'連携'!AL17</f>
        <v>7</v>
      </c>
      <c r="J36" s="1">
        <f>J35-$Q36*'連携'!G17-$R36*'連携'!O17-$S36*'連携'!W17-$T36*'連携'!AE17-$U36*'連携'!AM17</f>
        <v>0</v>
      </c>
      <c r="K36" s="1">
        <f>K35-$Q36*'連携'!H17-$R36*'連携'!P17-$S36*'連携'!X17-$T36*'連携'!AF17-$U36*'連携'!AN17</f>
        <v>2</v>
      </c>
      <c r="L36" s="1">
        <f>L35-$Q36*'連携'!I17-$R36*'連携'!Q17-$S36*'連携'!Y17-$T36*'連携'!AG17-$U36*'連携'!AO17</f>
        <v>1</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1</v>
      </c>
      <c r="H37" s="1">
        <f>H36-$Q37*'連携'!E18-$R37*'連携'!M18-$S37*'連携'!U18-$T37*'連携'!AC18-$U37*'連携'!AK18</f>
        <v>5</v>
      </c>
      <c r="I37" s="1">
        <f>I36-$Q37*'連携'!F18-$R37*'連携'!N18-$S37*'連携'!V18-$T37*'連携'!AD18-$U37*'連携'!AL18</f>
        <v>7</v>
      </c>
      <c r="J37" s="1">
        <f>J36-$Q37*'連携'!G18-$R37*'連携'!O18-$S37*'連携'!W18-$T37*'連携'!AE18-$U37*'連携'!AM18</f>
        <v>0</v>
      </c>
      <c r="K37" s="1">
        <f>K36-$Q37*'連携'!H18-$R37*'連携'!P18-$S37*'連携'!X18-$T37*'連携'!AF18-$U37*'連携'!AN18</f>
        <v>2</v>
      </c>
      <c r="L37" s="1">
        <f>L36-$Q37*'連携'!I18-$R37*'連携'!Q18-$S37*'連携'!Y18-$T37*'連携'!AG18-$U37*'連携'!AO18</f>
        <v>1</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1</v>
      </c>
      <c r="H38" s="1">
        <f>H37-$Q38*'連携'!E19-$R38*'連携'!M19-$S38*'連携'!U19-$T38*'連携'!AC19-$U38*'連携'!AK19</f>
        <v>5</v>
      </c>
      <c r="I38" s="1">
        <f>I37-$Q38*'連携'!F19-$R38*'連携'!N19-$S38*'連携'!V19-$T38*'連携'!AD19-$U38*'連携'!AL19</f>
        <v>7</v>
      </c>
      <c r="J38" s="1">
        <f>J37-$Q38*'連携'!G19-$R38*'連携'!O19-$S38*'連携'!W19-$T38*'連携'!AE19-$U38*'連携'!AM19</f>
        <v>0</v>
      </c>
      <c r="K38" s="1">
        <f>K37-$Q38*'連携'!H19-$R38*'連携'!P19-$S38*'連携'!X19-$T38*'連携'!AF19-$U38*'連携'!AN19</f>
        <v>2</v>
      </c>
      <c r="L38" s="1">
        <f>L37-$Q38*'連携'!I19-$R38*'連携'!Q19-$S38*'連携'!Y19-$T38*'連携'!AG19-$U38*'連携'!AO19</f>
        <v>1</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1</v>
      </c>
      <c r="H39" s="1">
        <f>H38-$Q39*'連携'!E20-$R39*'連携'!M20-$S39*'連携'!U20-$T39*'連携'!AC20-$U39*'連携'!AK20</f>
        <v>5</v>
      </c>
      <c r="I39" s="1">
        <f>I38-$Q39*'連携'!F20-$R39*'連携'!N20-$S39*'連携'!V20-$T39*'連携'!AD20-$U39*'連携'!AL20</f>
        <v>7</v>
      </c>
      <c r="J39" s="1">
        <f>J38-$Q39*'連携'!G20-$R39*'連携'!O20-$S39*'連携'!W20-$T39*'連携'!AE20-$U39*'連携'!AM20</f>
        <v>0</v>
      </c>
      <c r="K39" s="1">
        <f>K38-$Q39*'連携'!H20-$R39*'連携'!P20-$S39*'連携'!X20-$T39*'連携'!AF20-$U39*'連携'!AN20</f>
        <v>2</v>
      </c>
      <c r="L39" s="1">
        <f>L38-$Q39*'連携'!I20-$R39*'連携'!Q20-$S39*'連携'!Y20-$T39*'連携'!AG20-$U39*'連携'!AO20</f>
        <v>1</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1</v>
      </c>
      <c r="H40" s="1">
        <f>H39-$Q40*'連携'!E21-$R40*'連携'!M21-$S40*'連携'!U21-$T40*'連携'!AC21-$U40*'連携'!AK21</f>
        <v>5</v>
      </c>
      <c r="I40" s="1">
        <f>I39-$Q40*'連携'!F21-$R40*'連携'!N21-$S40*'連携'!V21-$T40*'連携'!AD21-$U40*'連携'!AL21</f>
        <v>7</v>
      </c>
      <c r="J40" s="1">
        <f>J39-$Q40*'連携'!G21-$R40*'連携'!O21-$S40*'連携'!W21-$T40*'連携'!AE21-$U40*'連携'!AM21</f>
        <v>0</v>
      </c>
      <c r="K40" s="1">
        <f>K39-$Q40*'連携'!H21-$R40*'連携'!P21-$S40*'連携'!X21-$T40*'連携'!AF21-$U40*'連携'!AN21</f>
        <v>2</v>
      </c>
      <c r="L40" s="1">
        <f>L39-$Q40*'連携'!I21-$R40*'連携'!Q21-$S40*'連携'!Y21-$T40*'連携'!AG21-$U40*'連携'!AO21</f>
        <v>1</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1</v>
      </c>
      <c r="H41" s="1">
        <f>H40-$Q41*'連携'!E22-$R41*'連携'!M22-$S41*'連携'!U22-$T41*'連携'!AC22-$U41*'連携'!AK22</f>
        <v>5</v>
      </c>
      <c r="I41" s="1">
        <f>I40-$Q41*'連携'!F22-$R41*'連携'!N22-$S41*'連携'!V22-$T41*'連携'!AD22-$U41*'連携'!AL22</f>
        <v>7</v>
      </c>
      <c r="J41" s="1">
        <f>J40-$Q41*'連携'!G22-$R41*'連携'!O22-$S41*'連携'!W22-$T41*'連携'!AE22-$U41*'連携'!AM22</f>
        <v>0</v>
      </c>
      <c r="K41" s="1">
        <f>K40-$Q41*'連携'!H22-$R41*'連携'!P22-$S41*'連携'!X22-$T41*'連携'!AF22-$U41*'連携'!AN22</f>
        <v>2</v>
      </c>
      <c r="L41" s="1">
        <f>L40-$Q41*'連携'!I22-$R41*'連携'!Q22-$S41*'連携'!Y22-$T41*'連携'!AG22-$U41*'連携'!AO22</f>
        <v>1</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1</v>
      </c>
      <c r="H42" s="1">
        <f>H41-$Q42*'連携'!E23-$R42*'連携'!M23-$S42*'連携'!U23-$T42*'連携'!AC23-$U42*'連携'!AK23</f>
        <v>5</v>
      </c>
      <c r="I42" s="1">
        <f>I41-$Q42*'連携'!F23-$R42*'連携'!N23-$S42*'連携'!V23-$T42*'連携'!AD23-$U42*'連携'!AL23</f>
        <v>7</v>
      </c>
      <c r="J42" s="1">
        <f>J41-$Q42*'連携'!G23-$R42*'連携'!O23-$S42*'連携'!W23-$T42*'連携'!AE23-$U42*'連携'!AM23</f>
        <v>0</v>
      </c>
      <c r="K42" s="1">
        <f>K41-$Q42*'連携'!H23-$R42*'連携'!P23-$S42*'連携'!X23-$T42*'連携'!AF23-$U42*'連携'!AN23</f>
        <v>2</v>
      </c>
      <c r="L42" s="1">
        <f>L41-$Q42*'連携'!I23-$R42*'連携'!Q23-$S42*'連携'!Y23-$T42*'連携'!AG23-$U42*'連携'!AO23</f>
        <v>1</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1</v>
      </c>
      <c r="H43" s="1">
        <f>H42-$Q43*'連携'!E24-$R43*'連携'!M24-$S43*'連携'!U24-$T43*'連携'!AC24-$U43*'連携'!AK24</f>
        <v>5</v>
      </c>
      <c r="I43" s="1">
        <f>I42-$Q43*'連携'!F24-$R43*'連携'!N24-$S43*'連携'!V24-$T43*'連携'!AD24-$U43*'連携'!AL24</f>
        <v>7</v>
      </c>
      <c r="J43" s="1">
        <f>J42-$Q43*'連携'!G24-$R43*'連携'!O24-$S43*'連携'!W24-$T43*'連携'!AE24-$U43*'連携'!AM24</f>
        <v>0</v>
      </c>
      <c r="K43" s="1">
        <f>K42-$Q43*'連携'!H24-$R43*'連携'!P24-$S43*'連携'!X24-$T43*'連携'!AF24-$U43*'連携'!AN24</f>
        <v>2</v>
      </c>
      <c r="L43" s="1">
        <f>L42-$Q43*'連携'!I24-$R43*'連携'!Q24-$S43*'連携'!Y24-$T43*'連携'!AG24-$U43*'連携'!AO24</f>
        <v>1</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1</v>
      </c>
      <c r="H44" s="1">
        <f>H43-$Q44*'連携'!E25-$R44*'連携'!M25-$S44*'連携'!U25-$T44*'連携'!AC25-$U44*'連携'!AK25</f>
        <v>5</v>
      </c>
      <c r="I44" s="1">
        <f>I43-$Q44*'連携'!F25-$R44*'連携'!N25-$S44*'連携'!V25-$T44*'連携'!AD25-$U44*'連携'!AL25</f>
        <v>7</v>
      </c>
      <c r="J44" s="1">
        <f>J43-$Q44*'連携'!G25-$R44*'連携'!O25-$S44*'連携'!W25-$T44*'連携'!AE25-$U44*'連携'!AM25</f>
        <v>0</v>
      </c>
      <c r="K44" s="1">
        <f>K43-$Q44*'連携'!H25-$R44*'連携'!P25-$S44*'連携'!X25-$T44*'連携'!AF25-$U44*'連携'!AN25</f>
        <v>2</v>
      </c>
      <c r="L44" s="1">
        <f>L43-$Q44*'連携'!I25-$R44*'連携'!Q25-$S44*'連携'!Y25-$T44*'連携'!AG25-$U44*'連携'!AO25</f>
        <v>1</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1</v>
      </c>
      <c r="H45" s="1">
        <f>H44-$Q45*'連携'!E26-$R45*'連携'!M26-$S45*'連携'!U26-$T45*'連携'!AC26-$U45*'連携'!AK26</f>
        <v>5</v>
      </c>
      <c r="I45" s="1">
        <f>I44-$Q45*'連携'!F26-$R45*'連携'!N26-$S45*'連携'!V26-$T45*'連携'!AD26-$U45*'連携'!AL26</f>
        <v>7</v>
      </c>
      <c r="J45" s="1">
        <f>J44-$Q45*'連携'!G26-$R45*'連携'!O26-$S45*'連携'!W26-$T45*'連携'!AE26-$U45*'連携'!AM26</f>
        <v>0</v>
      </c>
      <c r="K45" s="1">
        <f>K44-$Q45*'連携'!H26-$R45*'連携'!P26-$S45*'連携'!X26-$T45*'連携'!AF26-$U45*'連携'!AN26</f>
        <v>2</v>
      </c>
      <c r="L45" s="1">
        <f>L44-$Q45*'連携'!I26-$R45*'連携'!Q26-$S45*'連携'!Y26-$T45*'連携'!AG26-$U45*'連携'!AO26</f>
        <v>1</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1</v>
      </c>
      <c r="H46" s="1">
        <f>H45-$Q46*'連携'!E27-$R46*'連携'!M27-$S46*'連携'!U27-$T46*'連携'!AC27-$U46*'連携'!AK27</f>
        <v>5</v>
      </c>
      <c r="I46" s="1">
        <f>I45-$Q46*'連携'!F27-$R46*'連携'!N27-$S46*'連携'!V27-$T46*'連携'!AD27-$U46*'連携'!AL27</f>
        <v>7</v>
      </c>
      <c r="J46" s="1">
        <f>J45-$Q46*'連携'!G27-$R46*'連携'!O27-$S46*'連携'!W27-$T46*'連携'!AE27-$U46*'連携'!AM27</f>
        <v>0</v>
      </c>
      <c r="K46" s="1">
        <f>K45-$Q46*'連携'!H27-$R46*'連携'!P27-$S46*'連携'!X27-$T46*'連携'!AF27-$U46*'連携'!AN27</f>
        <v>2</v>
      </c>
      <c r="L46" s="1">
        <f>L45-$Q46*'連携'!I27-$R46*'連携'!Q27-$S46*'連携'!Y27-$T46*'連携'!AG27-$U46*'連携'!AO27</f>
        <v>1</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1</v>
      </c>
      <c r="H47" s="1">
        <f>H46-$Q47*'連携'!E28-$R47*'連携'!M28-$S47*'連携'!U28-$T47*'連携'!AC28-$U47*'連携'!AK28</f>
        <v>5</v>
      </c>
      <c r="I47" s="1">
        <f>I46-$Q47*'連携'!F28-$R47*'連携'!N28-$S47*'連携'!V28-$T47*'連携'!AD28-$U47*'連携'!AL28</f>
        <v>7</v>
      </c>
      <c r="J47" s="1">
        <f>J46-$Q47*'連携'!G28-$R47*'連携'!O28-$S47*'連携'!W28-$T47*'連携'!AE28-$U47*'連携'!AM28</f>
        <v>0</v>
      </c>
      <c r="K47" s="1">
        <f>K46-$Q47*'連携'!H28-$R47*'連携'!P28-$S47*'連携'!X28-$T47*'連携'!AF28-$U47*'連携'!AN28</f>
        <v>2</v>
      </c>
      <c r="L47" s="1">
        <f>L46-$Q47*'連携'!I28-$R47*'連携'!Q28-$S47*'連携'!Y28-$T47*'連携'!AG28-$U47*'連携'!AO28</f>
        <v>1</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1</v>
      </c>
      <c r="H48" s="1">
        <f>H47-$Q48*'連携'!E29-$R48*'連携'!M29-$S48*'連携'!U29-$T48*'連携'!AC29-$U48*'連携'!AK29</f>
        <v>5</v>
      </c>
      <c r="I48" s="1">
        <f>I47-$Q48*'連携'!F29-$R48*'連携'!N29-$S48*'連携'!V29-$T48*'連携'!AD29-$U48*'連携'!AL29</f>
        <v>7</v>
      </c>
      <c r="J48" s="1">
        <f>J47-$Q48*'連携'!G29-$R48*'連携'!O29-$S48*'連携'!W29-$T48*'連携'!AE29-$U48*'連携'!AM29</f>
        <v>0</v>
      </c>
      <c r="K48" s="1">
        <f>K47-$Q48*'連携'!H29-$R48*'連携'!P29-$S48*'連携'!X29-$T48*'連携'!AF29-$U48*'連携'!AN29</f>
        <v>2</v>
      </c>
      <c r="L48" s="1">
        <f>L47-$Q48*'連携'!I29-$R48*'連携'!Q29-$S48*'連携'!Y29-$T48*'連携'!AG29-$U48*'連携'!AO29</f>
        <v>1</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1</v>
      </c>
      <c r="H49" s="1">
        <f>H48-$Q49*'連携'!E30-$R49*'連携'!M30-$S49*'連携'!U30-$T49*'連携'!AC30-$U49*'連携'!AK30</f>
        <v>5</v>
      </c>
      <c r="I49" s="1">
        <f>I48-$Q49*'連携'!F30-$R49*'連携'!N30-$S49*'連携'!V30-$T49*'連携'!AD30-$U49*'連携'!AL30</f>
        <v>7</v>
      </c>
      <c r="J49" s="1">
        <f>J48-$Q49*'連携'!G30-$R49*'連携'!O30-$S49*'連携'!W30-$T49*'連携'!AE30-$U49*'連携'!AM30</f>
        <v>0</v>
      </c>
      <c r="K49" s="1">
        <f>K48-$Q49*'連携'!H30-$R49*'連携'!P30-$S49*'連携'!X30-$T49*'連携'!AF30-$U49*'連携'!AN30</f>
        <v>2</v>
      </c>
      <c r="L49" s="1">
        <f>L48-$Q49*'連携'!I30-$R49*'連携'!Q30-$S49*'連携'!Y30-$T49*'連携'!AG30-$U49*'連携'!AO30</f>
        <v>1</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U49"/>
  <sheetViews>
    <sheetView workbookViewId="0" topLeftCell="A1">
      <selection activeCell="A16" sqref="A16"/>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130</v>
      </c>
      <c r="B3" s="1">
        <f>MATCH(A3,'妖怪リスト'!B$2:B$300,0)</f>
        <v>64</v>
      </c>
      <c r="C3" s="1">
        <f>INDEX('妖怪リスト'!D$2:D$300,$B3,1)</f>
        <v>20</v>
      </c>
      <c r="D3" s="1">
        <f>INDEX('妖怪リスト'!E$2:E$300,$B3,1)</f>
        <v>8307</v>
      </c>
      <c r="E3" s="1">
        <f>INDEX('妖怪リスト'!F$2:F$300,$B3,1)</f>
        <v>8459</v>
      </c>
      <c r="F3" s="1">
        <f>INDEX('妖怪リスト'!G$2:G$300,$B3,1)</f>
        <v>9558</v>
      </c>
      <c r="G3" s="1">
        <f>IF(INDEX('妖怪リスト'!H$2:H$300,$B3,1)&gt;0,INDEX('妖怪リスト'!H$2:H$300,$B3,1),"")</f>
      </c>
      <c r="H3" s="1">
        <f>IF(INDEX('妖怪リスト'!I$2:I$300,$B3,1)&gt;0,INDEX('妖怪リスト'!I$2:I$300,$B3,1),"")</f>
      </c>
      <c r="I3" s="1">
        <f>IF(INDEX('妖怪リスト'!J$2:J$300,$B3,1)&gt;0,INDEX('妖怪リスト'!J$2:J$300,$B3,1),"")</f>
        <v>8</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84</v>
      </c>
      <c r="B7" s="1">
        <f>MATCH(A7,'妖怪リスト'!B$2:B$300,0)</f>
        <v>15</v>
      </c>
      <c r="C7" s="1">
        <f>INDEX('妖怪リスト'!D$2:D$300,$B7,1)</f>
        <v>17</v>
      </c>
      <c r="D7" s="1">
        <f>INDEX('妖怪リスト'!E$2:E$300,$B7,1)</f>
        <v>6891</v>
      </c>
      <c r="E7" s="1">
        <f>INDEX('妖怪リスト'!F$2:F$300,$B7,1)</f>
        <v>7034</v>
      </c>
      <c r="F7" s="1">
        <f>INDEX('妖怪リスト'!G$2:G$300,$B7,1)</f>
        <v>7178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85</v>
      </c>
      <c r="B8" s="1">
        <f>MATCH(A8,'妖怪リスト'!B$2:B$300,0)</f>
        <v>16</v>
      </c>
      <c r="C8" s="1">
        <f>INDEX('妖怪リスト'!D$2:D$300,$B8,1)</f>
        <v>17</v>
      </c>
      <c r="D8" s="1">
        <f>INDEX('妖怪リスト'!E$2:E$300,$B8,1)</f>
        <v>6983</v>
      </c>
      <c r="E8" s="1">
        <f>INDEX('妖怪リスト'!F$2:F$300,$B8,1)</f>
        <v>7771</v>
      </c>
      <c r="F8" s="1">
        <f>INDEX('妖怪リスト'!G$2:G$300,$B8,1)</f>
        <v>6358</v>
      </c>
      <c r="G8" s="1">
        <f>IF(INDEX('妖怪リスト'!H$2:H$300,$B8,1)&gt;0,INDEX('妖怪リスト'!H$2:H$300,$B8,1),"")</f>
      </c>
      <c r="H8" s="1">
        <f>IF(INDEX('妖怪リスト'!I$2:I$300,$B8,1)&gt;0,INDEX('妖怪リスト'!I$2:I$300,$B8,1),"")</f>
        <v>7</v>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86</v>
      </c>
      <c r="B9" s="1">
        <f>MATCH(A9,'妖怪リスト'!B$2:B$300,0)</f>
        <v>17</v>
      </c>
      <c r="C9" s="1">
        <f>INDEX('妖怪リスト'!D$2:D$300,$B9,1)</f>
        <v>17</v>
      </c>
      <c r="D9" s="1">
        <f>INDEX('妖怪リスト'!E$2:E$300,$B9,1)</f>
        <v>6666</v>
      </c>
      <c r="E9" s="1">
        <f>INDEX('妖怪リスト'!F$2:F$300,$B9,1)</f>
        <v>6123</v>
      </c>
      <c r="F9" s="1">
        <f>INDEX('妖怪リスト'!G$2:G$300,$B9,1)</f>
        <v>6389</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8</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88</v>
      </c>
      <c r="B10" s="1">
        <f>MATCH(A10,'妖怪リスト'!B$2:B$300,0)</f>
        <v>18</v>
      </c>
      <c r="C10" s="1">
        <f>INDEX('妖怪リスト'!D$2:D$300,$B10,1)</f>
        <v>17</v>
      </c>
      <c r="D10" s="1">
        <f>INDEX('妖怪リスト'!E$2:E$300,$B10,1)</f>
        <v>8297</v>
      </c>
      <c r="E10" s="1">
        <f>INDEX('妖怪リスト'!F$2:F$300,$B10,1)</f>
        <v>7127</v>
      </c>
      <c r="F10" s="1">
        <f>INDEX('妖怪リスト'!G$2:G$300,$B10,1)</f>
        <v>7095</v>
      </c>
      <c r="G10" s="1">
        <f>IF(INDEX('妖怪リスト'!H$2:H$300,$B10,1)&gt;0,INDEX('妖怪リスト'!H$2:H$300,$B10,1),"")</f>
        <v>7</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204</v>
      </c>
      <c r="B11" s="1">
        <f>MATCH(A11,'妖怪リスト'!B$2:B$300,0)</f>
        <v>197</v>
      </c>
      <c r="C11" s="1">
        <f>INDEX('妖怪リスト'!D$2:D$300,$B11,1)</f>
        <v>5</v>
      </c>
      <c r="D11" s="1">
        <f>INDEX('妖怪リスト'!E$2:E$300,$B11,1)</f>
        <v>582</v>
      </c>
      <c r="E11" s="1">
        <f>INDEX('妖怪リスト'!F$2:F$300,$B11,1)</f>
        <v>620</v>
      </c>
      <c r="F11" s="1">
        <f>INDEX('妖怪リスト'!G$2:G$300,$B11,1)</f>
        <v>774</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v>1</v>
      </c>
      <c r="L11" s="1">
        <f>IF(INDEX('妖怪リスト'!M$2:M$300,$B11,1)&gt;0,INDEX('妖怪リスト'!M$2:M$300,$B11,1),"")</f>
      </c>
      <c r="M11" s="1">
        <f>IF(INDEX('妖怪リスト'!N$2:N$300,$B11,1)&gt;0,INDEX('妖怪リスト'!N$2:N$300,$B11,1),"")</f>
      </c>
      <c r="N11" s="16"/>
      <c r="O11" s="16"/>
      <c r="P11"/>
    </row>
    <row r="12" spans="1:13" ht="12.75">
      <c r="A12" s="12" t="s">
        <v>266</v>
      </c>
      <c r="C12" s="17">
        <f>SUM(C2:C11)</f>
        <v>172</v>
      </c>
      <c r="D12" s="17">
        <f>SUM(D2:D11)+INT((D2*$N2+D3*$N3+D4*$N4+D5*$N5+D6*$N6+D7*$N7+D8*$N8+D9*$N9+D10*$N10+D11*$N11)*0.5)</f>
        <v>72288</v>
      </c>
      <c r="E12" s="17">
        <f>SUM(E2:E11)+INT((E2*$N2+E3*$N3+E4*$N4+E5*$N5+E6*$N6+E7*$N7+E8*$N8+E9*$N9+E10*$N10+E11*$N11)*0.5)</f>
        <v>70326</v>
      </c>
      <c r="F12" s="17">
        <f>SUM(F2:F11)+INT((F2*$O2+F3*$O3+F4*$O4+F5*$O5+F6*$O6+F7*$O7+F8*$O8+F9*$O9+F10*$O10+F11*$O11)*0.5)</f>
        <v>67872</v>
      </c>
      <c r="G12" s="17">
        <f>SUM(G2:G11)</f>
        <v>7</v>
      </c>
      <c r="H12" s="17">
        <f>SUM(H2:H11)</f>
        <v>17</v>
      </c>
      <c r="I12" s="17">
        <f>SUM(I2:I11)</f>
        <v>8</v>
      </c>
      <c r="J12" s="17">
        <f>SUM(J2:J11)</f>
        <v>8</v>
      </c>
      <c r="K12" s="17">
        <f>SUM(K2:K11)</f>
        <v>8</v>
      </c>
      <c r="L12" s="17">
        <f>SUM(L2:L11)</f>
        <v>0</v>
      </c>
      <c r="M12" s="17">
        <f>SUM(M2:M11)</f>
        <v>15</v>
      </c>
    </row>
    <row r="14" spans="1:15" ht="12.75">
      <c r="A14" s="1" t="s">
        <v>267</v>
      </c>
      <c r="N14" s="1" t="s">
        <v>215</v>
      </c>
      <c r="O14" s="1" t="s">
        <v>216</v>
      </c>
    </row>
    <row r="15" spans="1:15" ht="12.75">
      <c r="A15" s="18" t="s">
        <v>284</v>
      </c>
      <c r="C15" s="19" t="s">
        <v>282</v>
      </c>
      <c r="D15" s="19"/>
      <c r="E15" s="19"/>
      <c r="F15" s="19"/>
      <c r="G15" s="19"/>
      <c r="H15" s="19"/>
      <c r="I15" s="19"/>
      <c r="J15" s="19"/>
      <c r="K15" s="19"/>
      <c r="L15" s="19"/>
      <c r="M15" s="19"/>
      <c r="N15" s="20">
        <v>25</v>
      </c>
      <c r="O15" s="20"/>
    </row>
    <row r="16" spans="1:15" ht="12.75">
      <c r="A16" s="21"/>
      <c r="C16" s="19" t="s">
        <v>285</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7</v>
      </c>
      <c r="H20" s="1">
        <f>H12</f>
        <v>17</v>
      </c>
      <c r="I20" s="1">
        <f>I12</f>
        <v>8</v>
      </c>
      <c r="J20" s="1">
        <f>J12</f>
        <v>8</v>
      </c>
      <c r="K20" s="1">
        <f>K12</f>
        <v>8</v>
      </c>
      <c r="L20" s="1">
        <f>L12</f>
        <v>0</v>
      </c>
      <c r="M20" s="1">
        <f>M12</f>
        <v>15</v>
      </c>
      <c r="N20"/>
      <c r="O20"/>
    </row>
    <row r="21" spans="1:17" ht="12.75">
      <c r="A21" s="23" t="s">
        <v>269</v>
      </c>
      <c r="B21" s="23"/>
      <c r="C21" s="23"/>
      <c r="D21" s="23"/>
      <c r="E21" s="23"/>
      <c r="F21" s="23"/>
      <c r="G21" s="1">
        <f>G20-$Q21*'連携'!D2-$R21*'連携'!L2-$S21*'連携'!T2-$T21*'連携'!AB2-$U21*'連携'!AJ2</f>
        <v>7</v>
      </c>
      <c r="H21" s="1">
        <f>H20-$Q21*'連携'!E2-$R21*'連携'!M2-$S21*'連携'!U2-$T21*'連携'!AC2-$U21*'連携'!AK2</f>
        <v>17</v>
      </c>
      <c r="I21" s="1">
        <f>I20-$Q21*'連携'!F2-$R21*'連携'!N2-$S21*'連携'!V2-$T21*'連携'!AD2-$U21*'連携'!AL2</f>
        <v>8</v>
      </c>
      <c r="J21" s="1">
        <f>J20-$Q21*'連携'!G2-$R21*'連携'!O2-$S21*'連携'!W2-$T21*'連携'!AE2-$U21*'連携'!AM2</f>
        <v>8</v>
      </c>
      <c r="K21" s="1">
        <f>K20-$Q21*'連携'!H2-$R21*'連携'!P2-$S21*'連携'!X2-$T21*'連携'!AF2-$U21*'連携'!AN2</f>
        <v>8</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7</v>
      </c>
      <c r="H22" s="1">
        <f>H21-$Q22*'連携'!E3-$R22*'連携'!M3-$S22*'連携'!U3-$T22*'連携'!AC3-$U22*'連携'!AK3</f>
        <v>17</v>
      </c>
      <c r="I22" s="1">
        <f>I21-$Q22*'連携'!F3-$R22*'連携'!N3-$S22*'連携'!V3-$T22*'連携'!AD3-$U22*'連携'!AL3</f>
        <v>8</v>
      </c>
      <c r="J22" s="1">
        <f>J21-$Q22*'連携'!G3-$R22*'連携'!O3-$S22*'連携'!W3-$T22*'連携'!AE3-$U22*'連携'!AM3</f>
        <v>8</v>
      </c>
      <c r="K22" s="1">
        <f>K21-$Q22*'連携'!H3-$R22*'連携'!P3-$S22*'連携'!X3-$T22*'連携'!AF3-$U22*'連携'!AN3</f>
        <v>8</v>
      </c>
      <c r="L22" s="1">
        <f>L21-$Q22*'連携'!I3-$R22*'連携'!Q3-$S22*'連携'!Y3-$T22*'連携'!AG3-$U22*'連携'!AO3</f>
        <v>0</v>
      </c>
      <c r="M22" s="1">
        <f>M21-$Q22*'連携'!J3-$R22*'連携'!R3-$S22*'連携'!Z3-$T22*'連携'!AH3-$U22*'連携'!AP3</f>
        <v>15</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271</v>
      </c>
      <c r="B23" s="23"/>
      <c r="C23" s="23"/>
      <c r="D23" s="23"/>
      <c r="E23" s="23"/>
      <c r="F23" s="23"/>
      <c r="G23" s="1">
        <f>G22-$Q23*'連携'!D4-$R23*'連携'!L4-$S23*'連携'!T4-$T23*'連携'!AB4-$U23*'連携'!AJ4</f>
        <v>7</v>
      </c>
      <c r="H23" s="1">
        <f>H22-$Q23*'連携'!E4-$R23*'連携'!M4-$S23*'連携'!U4-$T23*'連携'!AC4-$U23*'連携'!AK4</f>
        <v>17</v>
      </c>
      <c r="I23" s="1">
        <f>I22-$Q23*'連携'!F4-$R23*'連携'!N4-$S23*'連携'!V4-$T23*'連携'!AD4-$U23*'連携'!AL4</f>
        <v>8</v>
      </c>
      <c r="J23" s="1">
        <f>J22-$Q23*'連携'!G4-$R23*'連携'!O4-$S23*'連携'!W4-$T23*'連携'!AE4-$U23*'連携'!AM4</f>
        <v>8</v>
      </c>
      <c r="K23" s="1">
        <f>K22-$Q23*'連携'!H4-$R23*'連携'!P4-$S23*'連携'!X4-$T23*'連携'!AF4-$U23*'連携'!AN4</f>
        <v>8</v>
      </c>
      <c r="L23" s="1">
        <f>L22-$Q23*'連携'!I4-$R23*'連携'!Q4-$S23*'連携'!Y4-$T23*'連携'!AG4-$U23*'連携'!AO4</f>
        <v>0</v>
      </c>
      <c r="M23" s="1">
        <f>M22-$Q23*'連携'!J4-$R23*'連携'!R4-$S23*'連携'!Z4-$T23*'連携'!AH4-$U23*'連携'!AP4</f>
        <v>15</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7</v>
      </c>
      <c r="H24" s="1">
        <f>H23-$Q24*'連携'!E5-$R24*'連携'!M5-$S24*'連携'!U5-$T24*'連携'!AC5-$U24*'連携'!AK5</f>
        <v>9</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7</v>
      </c>
      <c r="N24" s="1">
        <f>IF(AND(SUM($Q24:$U24)&gt;0,'連携'!B5&gt;0),'連携'!B5,"")</f>
      </c>
      <c r="O24" s="1">
        <f>IF(AND(SUM($Q24:$U24)&gt;0,'連携'!C5&gt;0),'連携'!C5,"")</f>
        <v>30</v>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1</v>
      </c>
    </row>
    <row r="25" spans="1:21" ht="12.75">
      <c r="A25" s="23"/>
      <c r="B25" s="23"/>
      <c r="C25" s="23"/>
      <c r="D25" s="23"/>
      <c r="E25" s="23"/>
      <c r="F25" s="23"/>
      <c r="G25" s="1">
        <f>G24-$Q25*'連携'!D6-$R25*'連携'!L6-$S25*'連携'!T6-$T25*'連携'!AB6-$U25*'連携'!AJ6</f>
        <v>7</v>
      </c>
      <c r="H25" s="1">
        <f>H24-$Q25*'連携'!E6-$R25*'連携'!M6-$S25*'連携'!U6-$T25*'連携'!AC6-$U25*'連携'!AK6</f>
        <v>9</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7</v>
      </c>
      <c r="H26" s="1">
        <f>H25-$Q26*'連携'!E7-$R26*'連携'!M7-$S26*'連携'!U7-$T26*'連携'!AC7-$U26*'連携'!AK7</f>
        <v>9</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7</v>
      </c>
      <c r="H27" s="1">
        <f>H26-$Q27*'連携'!E8-$R27*'連携'!M8-$S27*'連携'!U8-$T27*'連携'!AC8-$U27*'連携'!AK8</f>
        <v>9</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7</v>
      </c>
      <c r="H28" s="1">
        <f>H27-$Q28*'連携'!E9-$R28*'連携'!M9-$S28*'連携'!U9-$T28*'連携'!AC9-$U28*'連携'!AK9</f>
        <v>9</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7</v>
      </c>
      <c r="H29" s="1">
        <f>H28-$Q29*'連携'!E10-$R29*'連携'!M10-$S29*'連携'!U10-$T29*'連携'!AC10-$U29*'連携'!AK10</f>
        <v>9</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7</v>
      </c>
      <c r="H30" s="1">
        <f>H29-$Q30*'連携'!E11-$R30*'連携'!M11-$S30*'連携'!U11-$T30*'連携'!AC11-$U30*'連携'!AK11</f>
        <v>9</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7</v>
      </c>
      <c r="H31" s="1">
        <f>H30-$Q31*'連携'!E12-$R31*'連携'!M12-$S31*'連携'!U12-$T31*'連携'!AC12-$U31*'連携'!AK12</f>
        <v>9</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7</v>
      </c>
      <c r="H32" s="1">
        <f>H31-$Q32*'連携'!E13-$R32*'連携'!M13-$S32*'連携'!U13-$T32*'連携'!AC13-$U32*'連携'!AK13</f>
        <v>9</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7</v>
      </c>
      <c r="H33" s="1">
        <f>H32-$Q33*'連携'!E14-$R33*'連携'!M14-$S33*'連携'!U14-$T33*'連携'!AC14-$U33*'連携'!AK14</f>
        <v>9</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7</v>
      </c>
      <c r="H34" s="1">
        <f>H33-$Q34*'連携'!E15-$R34*'連携'!M15-$S34*'連携'!U15-$T34*'連携'!AC15-$U34*'連携'!AK15</f>
        <v>9</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7</v>
      </c>
      <c r="H35" s="1">
        <f>H34-$Q35*'連携'!E16-$R35*'連携'!M16-$S35*'連携'!U16-$T35*'連携'!AC16-$U35*'連携'!AK16</f>
        <v>9</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7</v>
      </c>
      <c r="H36" s="1">
        <f>H35-$Q36*'連携'!E17-$R36*'連携'!M17-$S36*'連携'!U17-$T36*'連携'!AC17-$U36*'連携'!AK17</f>
        <v>9</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7</v>
      </c>
      <c r="H37" s="1">
        <f>H36-$Q37*'連携'!E18-$R37*'連携'!M18-$S37*'連携'!U18-$T37*'連携'!AC18-$U37*'連携'!AK18</f>
        <v>9</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7</v>
      </c>
      <c r="H38" s="1">
        <f>H37-$Q38*'連携'!E19-$R38*'連携'!M19-$S38*'連携'!U19-$T38*'連携'!AC19-$U38*'連携'!AK19</f>
        <v>9</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7</v>
      </c>
      <c r="H39" s="1">
        <f>H38-$Q39*'連携'!E20-$R39*'連携'!M20-$S39*'連携'!U20-$T39*'連携'!AC20-$U39*'連携'!AK20</f>
        <v>9</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7</v>
      </c>
      <c r="H40" s="1">
        <f>H39-$Q40*'連携'!E21-$R40*'連携'!M21-$S40*'連携'!U21-$T40*'連携'!AC21-$U40*'連携'!AK21</f>
        <v>9</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7</v>
      </c>
      <c r="H41" s="1">
        <f>H40-$Q41*'連携'!E22-$R41*'連携'!M22-$S41*'連携'!U22-$T41*'連携'!AC22-$U41*'連携'!AK22</f>
        <v>9</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7</v>
      </c>
      <c r="H42" s="1">
        <f>H41-$Q42*'連携'!E23-$R42*'連携'!M23-$S42*'連携'!U23-$T42*'連携'!AC23-$U42*'連携'!AK23</f>
        <v>9</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3</v>
      </c>
      <c r="H43" s="1">
        <f>H42-$Q43*'連携'!E24-$R43*'連携'!M24-$S43*'連携'!U24-$T43*'連携'!AC24-$U43*'連携'!AK24</f>
        <v>5</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1</v>
      </c>
      <c r="R43" s="1">
        <f>IF(AND($G42&gt;='連携'!L24,$H42&gt;='連携'!M24,$I42&gt;='連携'!N24,$J42&gt;='連携'!O24,$K42&gt;='連携'!P24,$L42&gt;='連携'!Q24,$M42&gt;='連携'!R24),1,0)</f>
        <v>1</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3</v>
      </c>
      <c r="H44" s="1">
        <f>H43-$Q44*'連携'!E25-$R44*'連携'!M25-$S44*'連携'!U25-$T44*'連携'!AC25-$U44*'連携'!AK25</f>
        <v>5</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3</v>
      </c>
      <c r="H45" s="1">
        <f>H44-$Q45*'連携'!E26-$R45*'連携'!M26-$S45*'連携'!U26-$T45*'連携'!AC26-$U45*'連携'!AK26</f>
        <v>5</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3</v>
      </c>
      <c r="H46" s="1">
        <f>H45-$Q46*'連携'!E27-$R46*'連携'!M27-$S46*'連携'!U27-$T46*'連携'!AC27-$U46*'連携'!AK27</f>
        <v>5</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3</v>
      </c>
      <c r="H47" s="1">
        <f>H46-$Q47*'連携'!E28-$R47*'連携'!M28-$S47*'連携'!U28-$T47*'連携'!AC28-$U47*'連携'!AK28</f>
        <v>5</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3</v>
      </c>
      <c r="H48" s="1">
        <f>H47-$Q48*'連携'!E29-$R48*'連携'!M29-$S48*'連携'!U29-$T48*'連携'!AC29-$U48*'連携'!AK29</f>
        <v>5</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3</v>
      </c>
      <c r="H49" s="1">
        <f>H48-$Q49*'連携'!E30-$R49*'連携'!M30-$S49*'連携'!U30-$T49*'連携'!AC30-$U49*'連携'!AK30</f>
        <v>5</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23 Q44:U49 Q43:R43 T43:U43 Q25:U42 Q24:S24 U24">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U49"/>
  <sheetViews>
    <sheetView workbookViewId="0" topLeftCell="A1">
      <selection activeCell="M44" sqref="M44"/>
    </sheetView>
  </sheetViews>
  <sheetFormatPr defaultColWidth="13.7109375" defaultRowHeight="12"/>
  <cols>
    <col min="1" max="1" width="26.574218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263</v>
      </c>
      <c r="B1" s="10" t="s">
        <v>44</v>
      </c>
      <c r="C1" s="10" t="s">
        <v>47</v>
      </c>
      <c r="D1" s="10" t="s">
        <v>48</v>
      </c>
      <c r="E1" s="10" t="s">
        <v>49</v>
      </c>
      <c r="F1" s="10" t="s">
        <v>50</v>
      </c>
      <c r="G1" s="10" t="s">
        <v>51</v>
      </c>
      <c r="H1" s="10" t="s">
        <v>52</v>
      </c>
      <c r="I1" s="10" t="s">
        <v>53</v>
      </c>
      <c r="J1" s="10" t="s">
        <v>54</v>
      </c>
      <c r="K1" s="10" t="s">
        <v>55</v>
      </c>
      <c r="L1" s="10" t="s">
        <v>56</v>
      </c>
      <c r="M1" s="10" t="s">
        <v>57</v>
      </c>
      <c r="N1" s="1" t="s">
        <v>264</v>
      </c>
      <c r="O1" s="1" t="s">
        <v>265</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130</v>
      </c>
      <c r="B3" s="1">
        <f>MATCH(A3,'妖怪リスト'!B$2:B$300,0)</f>
        <v>64</v>
      </c>
      <c r="C3" s="1">
        <f>INDEX('妖怪リスト'!D$2:D$300,$B3,1)</f>
        <v>20</v>
      </c>
      <c r="D3" s="1">
        <f>INDEX('妖怪リスト'!E$2:E$300,$B3,1)</f>
        <v>8307</v>
      </c>
      <c r="E3" s="1">
        <f>INDEX('妖怪リスト'!F$2:F$300,$B3,1)</f>
        <v>8459</v>
      </c>
      <c r="F3" s="1">
        <f>INDEX('妖怪リスト'!G$2:G$300,$B3,1)</f>
        <v>9558</v>
      </c>
      <c r="G3" s="1">
        <f>IF(INDEX('妖怪リスト'!H$2:H$300,$B3,1)&gt;0,INDEX('妖怪リスト'!H$2:H$300,$B3,1),"")</f>
      </c>
      <c r="H3" s="1">
        <f>IF(INDEX('妖怪リスト'!I$2:I$300,$B3,1)&gt;0,INDEX('妖怪リスト'!I$2:I$300,$B3,1),"")</f>
      </c>
      <c r="I3" s="1">
        <f>IF(INDEX('妖怪リスト'!J$2:J$300,$B3,1)&gt;0,INDEX('妖怪リスト'!J$2:J$300,$B3,1),"")</f>
        <v>8</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118</v>
      </c>
      <c r="B7" s="1">
        <f>MATCH(A7,'妖怪リスト'!B$2:B$300,0)</f>
        <v>48</v>
      </c>
      <c r="C7" s="1">
        <f>INDEX('妖怪リスト'!D$2:D$300,$B7,1)</f>
        <v>22</v>
      </c>
      <c r="D7" s="1">
        <f>INDEX('妖怪リスト'!E$2:E$300,$B7,1)</f>
        <v>9426</v>
      </c>
      <c r="E7" s="1">
        <f>INDEX('妖怪リスト'!F$2:F$300,$B7,1)</f>
        <v>9116</v>
      </c>
      <c r="F7" s="1">
        <f>INDEX('妖怪リスト'!G$2:G$300,$B7,1)</f>
        <v>8318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86</v>
      </c>
      <c r="B8" s="1">
        <f>MATCH(A8,'妖怪リスト'!B$2:B$300,0)</f>
        <v>17</v>
      </c>
      <c r="C8" s="1">
        <f>INDEX('妖怪リスト'!D$2:D$300,$B8,1)</f>
        <v>17</v>
      </c>
      <c r="D8" s="1">
        <f>INDEX('妖怪リスト'!E$2:E$300,$B8,1)</f>
        <v>6666</v>
      </c>
      <c r="E8" s="1">
        <f>INDEX('妖怪リスト'!F$2:F$300,$B8,1)</f>
        <v>6123</v>
      </c>
      <c r="F8" s="1">
        <f>INDEX('妖怪リスト'!G$2:G$300,$B8,1)</f>
        <v>6389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8</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204</v>
      </c>
      <c r="B9" s="1">
        <f>MATCH(A9,'妖怪リスト'!B$2:B$300,0)</f>
        <v>197</v>
      </c>
      <c r="C9" s="1">
        <f>INDEX('妖怪リスト'!D$2:D$300,$B9,1)</f>
        <v>5</v>
      </c>
      <c r="D9" s="1">
        <f>INDEX('妖怪リスト'!E$2:E$300,$B9,1)</f>
        <v>582</v>
      </c>
      <c r="E9" s="1">
        <f>INDEX('妖怪リスト'!F$2:F$300,$B9,1)</f>
        <v>620</v>
      </c>
      <c r="F9" s="1">
        <f>INDEX('妖怪リスト'!G$2:G$300,$B9,1)</f>
        <v>774</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v>1</v>
      </c>
      <c r="L9" s="1">
        <f>IF(INDEX('妖怪リスト'!M$2:M$300,$B9,1)&gt;0,INDEX('妖怪リスト'!M$2:M$300,$B9,1),"")</f>
      </c>
      <c r="M9" s="1">
        <f>IF(INDEX('妖怪リスト'!N$2:N$300,$B9,1)&gt;0,INDEX('妖怪リスト'!N$2:N$300,$B9,1),"")</f>
      </c>
      <c r="N9" s="16"/>
      <c r="O9" s="16"/>
      <c r="P9"/>
    </row>
    <row r="10" spans="1:16" ht="12.75">
      <c r="A10" s="16" t="s">
        <v>65</v>
      </c>
      <c r="B10" s="1">
        <f>MATCH(A10,'妖怪リスト'!B$2:B$300,0)</f>
        <v>2</v>
      </c>
      <c r="C10" s="1">
        <f>INDEX('妖怪リスト'!D$2:D$300,$B10,1)</f>
        <v>22</v>
      </c>
      <c r="D10" s="1">
        <f>INDEX('妖怪リスト'!E$2:E$300,$B10,1)</f>
        <v>9134</v>
      </c>
      <c r="E10" s="1">
        <f>INDEX('妖怪リスト'!F$2:F$300,$B10,1)</f>
        <v>9183</v>
      </c>
      <c r="F10" s="1">
        <f>INDEX('妖怪リスト'!G$2:G$300,$B10,1)</f>
        <v>7806</v>
      </c>
      <c r="G10" s="1">
        <f>IF(INDEX('妖怪リスト'!H$2:H$300,$B10,1)&gt;0,INDEX('妖怪リスト'!H$2:H$300,$B10,1),"")</f>
        <v>7</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207</v>
      </c>
      <c r="B11" s="1">
        <f>MATCH(A11,'妖怪リスト'!B$2:B$300,0)</f>
        <v>199</v>
      </c>
      <c r="C11" s="1">
        <f>INDEX('妖怪リスト'!D$2:D$300,$B11,1)</f>
        <v>5</v>
      </c>
      <c r="D11" s="1">
        <f>INDEX('妖怪リスト'!E$2:E$300,$B11,1)</f>
        <v>1036</v>
      </c>
      <c r="E11" s="1">
        <f>INDEX('妖怪リスト'!F$2:F$300,$B11,1)</f>
        <v>582</v>
      </c>
      <c r="F11" s="1">
        <f>INDEX('妖怪リスト'!G$2:G$300,$B11,1)</f>
        <v>570</v>
      </c>
      <c r="G11" s="1">
        <f>IF(INDEX('妖怪リスト'!H$2:H$300,$B11,1)&gt;0,INDEX('妖怪リスト'!H$2:H$300,$B11,1),"")</f>
        <v>1</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266</v>
      </c>
      <c r="C12" s="17">
        <f>SUM(C2:C11)</f>
        <v>170</v>
      </c>
      <c r="D12" s="17">
        <f>SUM(D2:D11)+INT((D2*$N2+D3*$N3+D4*$N4+D5*$N5+D6*$N6+D7*$N7+D8*$N8+D9*$N9+D10*$N10+D11*$N11)*0.5)</f>
        <v>69713</v>
      </c>
      <c r="E12" s="17">
        <f>SUM(E2:E11)+INT((E2*$N2+E3*$N3+E4*$N4+E5*$N5+E6*$N6+E7*$N7+E8*$N8+E9*$N9+E10*$N10+E11*$N11)*0.5)</f>
        <v>67275</v>
      </c>
      <c r="F12" s="17">
        <f>SUM(F2:F11)+INT((F2*$O2+F3*$O3+F4*$O4+F5*$O5+F6*$O6+F7*$O7+F8*$O8+F9*$O9+F10*$O10+F11*$O11)*0.5)</f>
        <v>63935</v>
      </c>
      <c r="G12" s="17">
        <f>SUM(G2:G11)</f>
        <v>8</v>
      </c>
      <c r="H12" s="17">
        <f>SUM(H2:H11)</f>
        <v>10</v>
      </c>
      <c r="I12" s="17">
        <f>SUM(I2:I11)</f>
        <v>8</v>
      </c>
      <c r="J12" s="17">
        <f>SUM(J2:J11)</f>
        <v>8</v>
      </c>
      <c r="K12" s="17">
        <f>SUM(K2:K11)</f>
        <v>8</v>
      </c>
      <c r="L12" s="17">
        <f>SUM(L2:L11)</f>
        <v>0</v>
      </c>
      <c r="M12" s="17">
        <f>SUM(M2:M11)</f>
        <v>15</v>
      </c>
    </row>
    <row r="14" spans="1:15" ht="12.75">
      <c r="A14" s="1" t="s">
        <v>267</v>
      </c>
      <c r="C14"/>
      <c r="N14" s="1" t="s">
        <v>215</v>
      </c>
      <c r="O14" s="1" t="s">
        <v>216</v>
      </c>
    </row>
    <row r="15" spans="1:15" ht="12.75">
      <c r="A15" s="18" t="s">
        <v>286</v>
      </c>
      <c r="C15" s="19" t="s">
        <v>283</v>
      </c>
      <c r="D15" s="19"/>
      <c r="E15" s="19"/>
      <c r="F15" s="19"/>
      <c r="G15" s="19"/>
      <c r="H15" s="19"/>
      <c r="I15" s="19"/>
      <c r="J15" s="19"/>
      <c r="K15" s="19"/>
      <c r="L15" s="19"/>
      <c r="M15" s="19"/>
      <c r="N15" s="20"/>
      <c r="O15" s="20">
        <v>25</v>
      </c>
    </row>
    <row r="16" spans="1:15" ht="12.75">
      <c r="A16" s="21"/>
      <c r="C16" s="19" t="s">
        <v>285</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268</v>
      </c>
    </row>
    <row r="20" spans="1:15" ht="12.75" hidden="1">
      <c r="A20" s="23"/>
      <c r="G20" s="1">
        <f>G12</f>
        <v>8</v>
      </c>
      <c r="H20" s="1">
        <f>H12</f>
        <v>10</v>
      </c>
      <c r="I20" s="1">
        <f>I12</f>
        <v>8</v>
      </c>
      <c r="J20" s="1">
        <f>J12</f>
        <v>8</v>
      </c>
      <c r="K20" s="1">
        <f>K12</f>
        <v>8</v>
      </c>
      <c r="L20" s="1">
        <f>L12</f>
        <v>0</v>
      </c>
      <c r="M20" s="1">
        <f>M12</f>
        <v>15</v>
      </c>
      <c r="N20"/>
      <c r="O20"/>
    </row>
    <row r="21" spans="1:17" ht="12.75">
      <c r="A21" s="23" t="s">
        <v>269</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8</v>
      </c>
      <c r="K21" s="1">
        <f>K20-$Q21*'連携'!H2-$R21*'連携'!P2-$S21*'連携'!X2-$T21*'連携'!AF2-$U21*'連携'!AN2</f>
        <v>8</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270</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0</v>
      </c>
      <c r="J22" s="1">
        <f>J21-$Q22*'連携'!G3-$R22*'連携'!O3-$S22*'連携'!W3-$T22*'連携'!AE3-$U22*'連携'!AM3</f>
        <v>0</v>
      </c>
      <c r="K22" s="1">
        <f>K21-$Q22*'連携'!H3-$R22*'連携'!P3-$S22*'連携'!X3-$T22*'連携'!AF3-$U22*'連携'!AN3</f>
        <v>0</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271</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0</v>
      </c>
      <c r="J23" s="1">
        <f>J22-$Q23*'連携'!G4-$R23*'連携'!O4-$S23*'連携'!W4-$T23*'連携'!AE4-$U23*'連携'!AM4</f>
        <v>0</v>
      </c>
      <c r="K23" s="1">
        <f>K22-$Q23*'連携'!H4-$R23*'連携'!P4-$S23*'連携'!X4-$T23*'連携'!AF4-$U23*'連携'!AN4</f>
        <v>0</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272</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273</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274</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275</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276</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7</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了法寺ツール</dc:title>
  <dc:subject/>
  <dc:creator/>
  <cp:keywords>了法寺 デッキ 妖怪 大乱闘</cp:keywords>
  <dc:description>配布元
https://sourceforge.jp/projects/ryouhouji-tool
</dc:description>
  <cp:lastModifiedBy/>
  <dcterms:created xsi:type="dcterms:W3CDTF">2013-08-31T03:24:34Z</dcterms:created>
  <dcterms:modified xsi:type="dcterms:W3CDTF">2013-12-07T10:23:57Z</dcterms:modified>
  <cp:category/>
  <cp:version/>
  <cp:contentType/>
  <cp:contentStatus/>
  <cp:revision>243</cp:revision>
</cp:coreProperties>
</file>